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showInkAnnotation="0" hidePivotFieldList="1" autoCompressPictures="0"/>
  <mc:AlternateContent xmlns:mc="http://schemas.openxmlformats.org/markup-compatibility/2006">
    <mc:Choice Requires="x15">
      <x15ac:absPath xmlns:x15ac="http://schemas.microsoft.com/office/spreadsheetml/2010/11/ac" url="C:\Users\yaroo\Downloads\"/>
    </mc:Choice>
  </mc:AlternateContent>
  <xr:revisionPtr revIDLastSave="0" documentId="13_ncr:1_{4D23FD81-83D1-491B-BCAB-3F9B6F0CB983}" xr6:coauthVersionLast="47" xr6:coauthVersionMax="47" xr10:uidLastSave="{00000000-0000-0000-0000-000000000000}"/>
  <bookViews>
    <workbookView xWindow="-96" yWindow="-96" windowWidth="23232" windowHeight="12432" tabRatio="500" xr2:uid="{00000000-000D-0000-FFFF-FFFF00000000}"/>
  </bookViews>
  <sheets>
    <sheet name="Checklist" sheetId="6" r:id="rId1"/>
    <sheet name="Sales Funnel" sheetId="1" r:id="rId2"/>
    <sheet name="Settings &amp; Instructions" sheetId="2" r:id="rId3"/>
    <sheet name="Insights" sheetId="3" r:id="rId4"/>
  </sheets>
  <definedNames>
    <definedName name="_xlnm._FilterDatabase" localSheetId="1" hidden="1">'Sales Funnel'!$A$3:$M$3</definedName>
    <definedName name="Closingpercentage">OFFSET(Insights!$J$17,0,0,74-COUNTIF(Insights!$B$17:$B$89,""),1)</definedName>
    <definedName name="Expected">OFFSET(Insights!$D$17,0,0,73-COUNTIF(Insights!$D$17:$D$89,""),1)</definedName>
    <definedName name="Stages">'Settings &amp; Instructions'!$A$17:$A$21</definedName>
    <definedName name="Stages2">OFFSET('Settings &amp; Instructions'!$A$17,0,0,COUNTA('Settings &amp; Instructions'!$A$17:$A$89),1)</definedName>
    <definedName name="Targets">OFFSET(Insights!$B$17,0,0,73-COUNTIF(Insights!$B$17:$B$89,""),1)</definedName>
    <definedName name="Teammembers">OFFSET(Insights!$A$17,0,0,73-COUNTIF(Insights!$A$17:$A$89,""),1)</definedName>
    <definedName name="Won">OFFSET(Insights!$C$17,0,0,73-COUNTIF(Insights!$C$17:$C$89,""),1)</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calcChain.xml><?xml version="1.0" encoding="utf-8"?>
<calcChain xmlns="http://schemas.openxmlformats.org/spreadsheetml/2006/main">
  <c r="I5" i="3" l="1"/>
  <c r="B18" i="3"/>
  <c r="F7" i="1"/>
  <c r="G7" i="1"/>
  <c r="F22" i="1"/>
  <c r="G22" i="1"/>
  <c r="C18" i="3"/>
  <c r="F16" i="1"/>
  <c r="G16" i="1"/>
  <c r="F19" i="1"/>
  <c r="G19" i="1"/>
  <c r="F23" i="1"/>
  <c r="G23" i="1"/>
  <c r="D18" i="3"/>
  <c r="B19" i="3"/>
  <c r="F9" i="1"/>
  <c r="G9" i="1"/>
  <c r="F15" i="1"/>
  <c r="G15" i="1"/>
  <c r="F17" i="1"/>
  <c r="G17" i="1"/>
  <c r="C19" i="3"/>
  <c r="F8" i="1"/>
  <c r="G8" i="1"/>
  <c r="D19" i="3"/>
  <c r="B20" i="3"/>
  <c r="F21" i="1"/>
  <c r="G21" i="1"/>
  <c r="C20" i="3"/>
  <c r="F12" i="1"/>
  <c r="G12" i="1"/>
  <c r="F14" i="1"/>
  <c r="G14" i="1"/>
  <c r="F18" i="1"/>
  <c r="G18" i="1"/>
  <c r="F24" i="1"/>
  <c r="G24" i="1"/>
  <c r="D20" i="3"/>
  <c r="B21" i="3"/>
  <c r="F5" i="1"/>
  <c r="G5" i="1"/>
  <c r="C21" i="3"/>
  <c r="F11" i="1"/>
  <c r="G11" i="1"/>
  <c r="D21" i="3"/>
  <c r="B22" i="3"/>
  <c r="C22" i="3"/>
  <c r="F10" i="1"/>
  <c r="G10" i="1"/>
  <c r="D22" i="3"/>
  <c r="B23" i="3"/>
  <c r="C23" i="3"/>
  <c r="D23" i="3"/>
  <c r="B24" i="3"/>
  <c r="C24" i="3"/>
  <c r="D24" i="3"/>
  <c r="B25" i="3"/>
  <c r="C25" i="3"/>
  <c r="D25" i="3"/>
  <c r="B26" i="3"/>
  <c r="C26" i="3"/>
  <c r="D26" i="3"/>
  <c r="B27" i="3"/>
  <c r="C27" i="3"/>
  <c r="D27" i="3"/>
  <c r="B28" i="3"/>
  <c r="C28" i="3"/>
  <c r="D28" i="3"/>
  <c r="B29" i="3"/>
  <c r="C29" i="3"/>
  <c r="D29" i="3"/>
  <c r="B30" i="3"/>
  <c r="C30" i="3"/>
  <c r="D30" i="3"/>
  <c r="B31" i="3"/>
  <c r="C31" i="3"/>
  <c r="D31" i="3"/>
  <c r="B32" i="3"/>
  <c r="C32" i="3"/>
  <c r="D32" i="3"/>
  <c r="B33" i="3"/>
  <c r="C33" i="3"/>
  <c r="D33" i="3"/>
  <c r="B34" i="3"/>
  <c r="C34" i="3"/>
  <c r="D34" i="3"/>
  <c r="B35" i="3"/>
  <c r="C35" i="3"/>
  <c r="D35" i="3"/>
  <c r="B36" i="3"/>
  <c r="C36" i="3"/>
  <c r="D36" i="3"/>
  <c r="B37" i="3"/>
  <c r="C37" i="3"/>
  <c r="D37" i="3"/>
  <c r="B38" i="3"/>
  <c r="C38" i="3"/>
  <c r="D38" i="3"/>
  <c r="B39" i="3"/>
  <c r="C39" i="3"/>
  <c r="D39" i="3"/>
  <c r="B40" i="3"/>
  <c r="C40" i="3"/>
  <c r="D40" i="3"/>
  <c r="B41" i="3"/>
  <c r="C41" i="3"/>
  <c r="D41" i="3"/>
  <c r="B42" i="3"/>
  <c r="C42" i="3"/>
  <c r="D42" i="3"/>
  <c r="B43" i="3"/>
  <c r="C43" i="3"/>
  <c r="D43" i="3"/>
  <c r="B44" i="3"/>
  <c r="C44" i="3"/>
  <c r="D44" i="3"/>
  <c r="B45" i="3"/>
  <c r="C45" i="3"/>
  <c r="D45" i="3"/>
  <c r="B46" i="3"/>
  <c r="C46" i="3"/>
  <c r="D46" i="3"/>
  <c r="B47" i="3"/>
  <c r="C47" i="3"/>
  <c r="D47" i="3"/>
  <c r="B48" i="3"/>
  <c r="C48" i="3"/>
  <c r="D48" i="3"/>
  <c r="B49" i="3"/>
  <c r="C49" i="3"/>
  <c r="D49" i="3"/>
  <c r="B50" i="3"/>
  <c r="C50" i="3"/>
  <c r="D50" i="3"/>
  <c r="B51" i="3"/>
  <c r="C51" i="3"/>
  <c r="D51" i="3"/>
  <c r="B52" i="3"/>
  <c r="C52" i="3"/>
  <c r="D52" i="3"/>
  <c r="B53" i="3"/>
  <c r="C53" i="3"/>
  <c r="D53" i="3"/>
  <c r="B54" i="3"/>
  <c r="C54" i="3"/>
  <c r="D54" i="3"/>
  <c r="B55" i="3"/>
  <c r="C55" i="3"/>
  <c r="D55" i="3"/>
  <c r="B56" i="3"/>
  <c r="C56" i="3"/>
  <c r="D56" i="3"/>
  <c r="B57" i="3"/>
  <c r="C57" i="3"/>
  <c r="D57" i="3"/>
  <c r="B58" i="3"/>
  <c r="C58" i="3"/>
  <c r="D58" i="3"/>
  <c r="B59" i="3"/>
  <c r="C59" i="3"/>
  <c r="D59" i="3"/>
  <c r="B60" i="3"/>
  <c r="C60" i="3"/>
  <c r="D60" i="3"/>
  <c r="B61" i="3"/>
  <c r="C61" i="3"/>
  <c r="D61" i="3"/>
  <c r="B62" i="3"/>
  <c r="C62" i="3"/>
  <c r="D62" i="3"/>
  <c r="B63" i="3"/>
  <c r="C63" i="3"/>
  <c r="D63" i="3"/>
  <c r="B64" i="3"/>
  <c r="C64" i="3"/>
  <c r="D64" i="3"/>
  <c r="B65" i="3"/>
  <c r="C65" i="3"/>
  <c r="D65" i="3"/>
  <c r="B66" i="3"/>
  <c r="C66" i="3"/>
  <c r="D66" i="3"/>
  <c r="B67" i="3"/>
  <c r="C67" i="3"/>
  <c r="D67" i="3"/>
  <c r="B68" i="3"/>
  <c r="C68" i="3"/>
  <c r="D68" i="3"/>
  <c r="B69" i="3"/>
  <c r="C69" i="3"/>
  <c r="D69" i="3"/>
  <c r="B70" i="3"/>
  <c r="C70" i="3"/>
  <c r="D70" i="3"/>
  <c r="B71" i="3"/>
  <c r="C71" i="3"/>
  <c r="D71" i="3"/>
  <c r="B72" i="3"/>
  <c r="C72" i="3"/>
  <c r="D72" i="3"/>
  <c r="B73" i="3"/>
  <c r="C73" i="3"/>
  <c r="D73" i="3"/>
  <c r="B74" i="3"/>
  <c r="C74" i="3"/>
  <c r="D74" i="3"/>
  <c r="B75" i="3"/>
  <c r="C75" i="3"/>
  <c r="D75" i="3"/>
  <c r="B76" i="3"/>
  <c r="C76" i="3"/>
  <c r="D76" i="3"/>
  <c r="B77" i="3"/>
  <c r="C77" i="3"/>
  <c r="D77" i="3"/>
  <c r="B78" i="3"/>
  <c r="C78" i="3"/>
  <c r="D78" i="3"/>
  <c r="B79" i="3"/>
  <c r="C79" i="3"/>
  <c r="D79" i="3"/>
  <c r="B80" i="3"/>
  <c r="C80" i="3"/>
  <c r="D80" i="3"/>
  <c r="B81" i="3"/>
  <c r="C81" i="3"/>
  <c r="D81" i="3"/>
  <c r="B82" i="3"/>
  <c r="C82" i="3"/>
  <c r="D82" i="3"/>
  <c r="B83" i="3"/>
  <c r="C83" i="3"/>
  <c r="D83" i="3"/>
  <c r="B84" i="3"/>
  <c r="C84" i="3"/>
  <c r="D84" i="3"/>
  <c r="B85" i="3"/>
  <c r="C85" i="3"/>
  <c r="D85" i="3"/>
  <c r="B86" i="3"/>
  <c r="C86" i="3"/>
  <c r="D86" i="3"/>
  <c r="B87" i="3"/>
  <c r="C87" i="3"/>
  <c r="D87" i="3"/>
  <c r="B88" i="3"/>
  <c r="C88" i="3"/>
  <c r="D88" i="3"/>
  <c r="B89" i="3"/>
  <c r="C89" i="3"/>
  <c r="D89" i="3"/>
  <c r="B90" i="3"/>
  <c r="C90" i="3"/>
  <c r="D90" i="3"/>
  <c r="B91" i="3"/>
  <c r="C91" i="3"/>
  <c r="D91" i="3"/>
  <c r="B92" i="3"/>
  <c r="C92" i="3"/>
  <c r="D92" i="3"/>
  <c r="B93" i="3"/>
  <c r="C93" i="3"/>
  <c r="D93" i="3"/>
  <c r="B94" i="3"/>
  <c r="C94" i="3"/>
  <c r="D94" i="3"/>
  <c r="B95" i="3"/>
  <c r="C95" i="3"/>
  <c r="D95" i="3"/>
  <c r="B96" i="3"/>
  <c r="C96" i="3"/>
  <c r="D96" i="3"/>
  <c r="B97" i="3"/>
  <c r="C97" i="3"/>
  <c r="D97" i="3"/>
  <c r="B98" i="3"/>
  <c r="C98" i="3"/>
  <c r="D98" i="3"/>
  <c r="B99" i="3"/>
  <c r="C99" i="3"/>
  <c r="D99" i="3"/>
  <c r="B100" i="3"/>
  <c r="C100" i="3"/>
  <c r="D100" i="3"/>
  <c r="B101" i="3"/>
  <c r="C101" i="3"/>
  <c r="D101" i="3"/>
  <c r="B102" i="3"/>
  <c r="C102" i="3"/>
  <c r="D102" i="3"/>
  <c r="B103" i="3"/>
  <c r="C103" i="3"/>
  <c r="D103" i="3"/>
  <c r="B104" i="3"/>
  <c r="C104" i="3"/>
  <c r="D104" i="3"/>
  <c r="B105" i="3"/>
  <c r="C105" i="3"/>
  <c r="D105" i="3"/>
  <c r="B106" i="3"/>
  <c r="C106" i="3"/>
  <c r="D106" i="3"/>
  <c r="B107" i="3"/>
  <c r="C107" i="3"/>
  <c r="D107" i="3"/>
  <c r="B108" i="3"/>
  <c r="C108" i="3"/>
  <c r="D108" i="3"/>
  <c r="B109" i="3"/>
  <c r="C109" i="3"/>
  <c r="D109" i="3"/>
  <c r="B110" i="3"/>
  <c r="C110" i="3"/>
  <c r="D110" i="3"/>
  <c r="B111" i="3"/>
  <c r="C111" i="3"/>
  <c r="D111" i="3"/>
  <c r="B112" i="3"/>
  <c r="C112" i="3"/>
  <c r="D112" i="3"/>
  <c r="B113" i="3"/>
  <c r="C113" i="3"/>
  <c r="D113" i="3"/>
  <c r="B114" i="3"/>
  <c r="C114" i="3"/>
  <c r="D114" i="3"/>
  <c r="B115" i="3"/>
  <c r="C115" i="3"/>
  <c r="D115" i="3"/>
  <c r="B116" i="3"/>
  <c r="C116" i="3"/>
  <c r="D116" i="3"/>
  <c r="B117" i="3"/>
  <c r="C117" i="3"/>
  <c r="D117" i="3"/>
  <c r="B118" i="3"/>
  <c r="C118" i="3"/>
  <c r="D118" i="3"/>
  <c r="B119" i="3"/>
  <c r="C119" i="3"/>
  <c r="D119" i="3"/>
  <c r="B120" i="3"/>
  <c r="C120" i="3"/>
  <c r="D120" i="3"/>
  <c r="B121" i="3"/>
  <c r="C121" i="3"/>
  <c r="D121" i="3"/>
  <c r="B122" i="3"/>
  <c r="C122" i="3"/>
  <c r="D122" i="3"/>
  <c r="B123" i="3"/>
  <c r="C123" i="3"/>
  <c r="D123" i="3"/>
  <c r="B124" i="3"/>
  <c r="C124" i="3"/>
  <c r="D124" i="3"/>
  <c r="B125" i="3"/>
  <c r="C125" i="3"/>
  <c r="D125" i="3"/>
  <c r="B126" i="3"/>
  <c r="C126" i="3"/>
  <c r="D126" i="3"/>
  <c r="B127" i="3"/>
  <c r="C127" i="3"/>
  <c r="D127" i="3"/>
  <c r="B128" i="3"/>
  <c r="C128" i="3"/>
  <c r="D128" i="3"/>
  <c r="B129" i="3"/>
  <c r="C129" i="3"/>
  <c r="D129" i="3"/>
  <c r="B130" i="3"/>
  <c r="C130" i="3"/>
  <c r="D130" i="3"/>
  <c r="B131" i="3"/>
  <c r="C131" i="3"/>
  <c r="D131" i="3"/>
  <c r="B132" i="3"/>
  <c r="C132" i="3"/>
  <c r="D132" i="3"/>
  <c r="B133" i="3"/>
  <c r="C133" i="3"/>
  <c r="D133" i="3"/>
  <c r="B134" i="3"/>
  <c r="C134" i="3"/>
  <c r="D134" i="3"/>
  <c r="B135" i="3"/>
  <c r="C135" i="3"/>
  <c r="D135" i="3"/>
  <c r="B136" i="3"/>
  <c r="C136" i="3"/>
  <c r="D136" i="3"/>
  <c r="B137" i="3"/>
  <c r="C137" i="3"/>
  <c r="D137" i="3"/>
  <c r="B138" i="3"/>
  <c r="C138" i="3"/>
  <c r="D138" i="3"/>
  <c r="B139" i="3"/>
  <c r="C139" i="3"/>
  <c r="D139" i="3"/>
  <c r="B140" i="3"/>
  <c r="C140" i="3"/>
  <c r="D140" i="3"/>
  <c r="B141" i="3"/>
  <c r="C141" i="3"/>
  <c r="D141" i="3"/>
  <c r="B142" i="3"/>
  <c r="C142" i="3"/>
  <c r="D142" i="3"/>
  <c r="B143" i="3"/>
  <c r="C143" i="3"/>
  <c r="D143" i="3"/>
  <c r="B144" i="3"/>
  <c r="C144" i="3"/>
  <c r="D144" i="3"/>
  <c r="B145" i="3"/>
  <c r="C145" i="3"/>
  <c r="D145" i="3"/>
  <c r="B146" i="3"/>
  <c r="C146" i="3"/>
  <c r="D146" i="3"/>
  <c r="B147" i="3"/>
  <c r="C147" i="3"/>
  <c r="D147" i="3"/>
  <c r="B148" i="3"/>
  <c r="C148" i="3"/>
  <c r="D148" i="3"/>
  <c r="B149" i="3"/>
  <c r="C149" i="3"/>
  <c r="D149" i="3"/>
  <c r="B150" i="3"/>
  <c r="C150" i="3"/>
  <c r="D150" i="3"/>
  <c r="B151" i="3"/>
  <c r="C151" i="3"/>
  <c r="D151" i="3"/>
  <c r="B152" i="3"/>
  <c r="C152" i="3"/>
  <c r="D152" i="3"/>
  <c r="B153" i="3"/>
  <c r="C153" i="3"/>
  <c r="D153" i="3"/>
  <c r="B154" i="3"/>
  <c r="C154" i="3"/>
  <c r="D154" i="3"/>
  <c r="B155" i="3"/>
  <c r="C155" i="3"/>
  <c r="D155" i="3"/>
  <c r="B156" i="3"/>
  <c r="C156" i="3"/>
  <c r="D156" i="3"/>
  <c r="B157" i="3"/>
  <c r="C157" i="3"/>
  <c r="D157" i="3"/>
  <c r="B158" i="3"/>
  <c r="C158" i="3"/>
  <c r="D158" i="3"/>
  <c r="B159" i="3"/>
  <c r="C159" i="3"/>
  <c r="D159" i="3"/>
  <c r="B160" i="3"/>
  <c r="C160" i="3"/>
  <c r="D160" i="3"/>
  <c r="B161" i="3"/>
  <c r="C161" i="3"/>
  <c r="D161" i="3"/>
  <c r="B162" i="3"/>
  <c r="C162" i="3"/>
  <c r="D162" i="3"/>
  <c r="B163" i="3"/>
  <c r="C163" i="3"/>
  <c r="D163" i="3"/>
  <c r="B164" i="3"/>
  <c r="C164" i="3"/>
  <c r="D164" i="3"/>
  <c r="B165" i="3"/>
  <c r="C165" i="3"/>
  <c r="D165" i="3"/>
  <c r="B166" i="3"/>
  <c r="C166" i="3"/>
  <c r="D166" i="3"/>
  <c r="B167" i="3"/>
  <c r="C167" i="3"/>
  <c r="D167" i="3"/>
  <c r="B168" i="3"/>
  <c r="C168" i="3"/>
  <c r="D168" i="3"/>
  <c r="B169" i="3"/>
  <c r="C169" i="3"/>
  <c r="D169" i="3"/>
  <c r="B170" i="3"/>
  <c r="C170" i="3"/>
  <c r="D170" i="3"/>
  <c r="B171" i="3"/>
  <c r="C171" i="3"/>
  <c r="D171" i="3"/>
  <c r="B172" i="3"/>
  <c r="C172" i="3"/>
  <c r="D172" i="3"/>
  <c r="B173" i="3"/>
  <c r="C173" i="3"/>
  <c r="D173" i="3"/>
  <c r="B174" i="3"/>
  <c r="C174" i="3"/>
  <c r="D174" i="3"/>
  <c r="B175" i="3"/>
  <c r="C175" i="3"/>
  <c r="D175" i="3"/>
  <c r="B176" i="3"/>
  <c r="C176" i="3"/>
  <c r="D176" i="3"/>
  <c r="B177" i="3"/>
  <c r="C177" i="3"/>
  <c r="D177" i="3"/>
  <c r="B178" i="3"/>
  <c r="C178" i="3"/>
  <c r="D178" i="3"/>
  <c r="B179" i="3"/>
  <c r="C179" i="3"/>
  <c r="D179" i="3"/>
  <c r="B180" i="3"/>
  <c r="C180" i="3"/>
  <c r="D180" i="3"/>
  <c r="B181" i="3"/>
  <c r="C181" i="3"/>
  <c r="D181" i="3"/>
  <c r="B182" i="3"/>
  <c r="C182" i="3"/>
  <c r="D182" i="3"/>
  <c r="B183" i="3"/>
  <c r="C183" i="3"/>
  <c r="D183" i="3"/>
  <c r="B184" i="3"/>
  <c r="C184" i="3"/>
  <c r="D184" i="3"/>
  <c r="B185" i="3"/>
  <c r="C185" i="3"/>
  <c r="D185" i="3"/>
  <c r="B186" i="3"/>
  <c r="C186" i="3"/>
  <c r="D186" i="3"/>
  <c r="B187" i="3"/>
  <c r="C187" i="3"/>
  <c r="D187" i="3"/>
  <c r="F6" i="1"/>
  <c r="G6" i="1"/>
  <c r="F13" i="1"/>
  <c r="G13" i="1"/>
  <c r="F20" i="1"/>
  <c r="G20" i="1"/>
  <c r="F25" i="1"/>
  <c r="G25" i="1"/>
  <c r="F26" i="1"/>
  <c r="G26" i="1"/>
  <c r="F27" i="1"/>
  <c r="G27" i="1"/>
  <c r="F29" i="1"/>
  <c r="G29" i="1"/>
  <c r="F30" i="1"/>
  <c r="G30" i="1"/>
  <c r="F31" i="1"/>
  <c r="G31" i="1"/>
  <c r="F32" i="1"/>
  <c r="G32" i="1"/>
  <c r="F33" i="1"/>
  <c r="G33" i="1"/>
  <c r="F34" i="1"/>
  <c r="G34" i="1"/>
  <c r="F35" i="1"/>
  <c r="G35" i="1"/>
  <c r="F36" i="1"/>
  <c r="G36" i="1"/>
  <c r="F37" i="1"/>
  <c r="G37" i="1"/>
  <c r="F38" i="1"/>
  <c r="G38" i="1"/>
  <c r="F39" i="1"/>
  <c r="G39" i="1"/>
  <c r="F40" i="1"/>
  <c r="G40" i="1"/>
  <c r="F41" i="1"/>
  <c r="G41" i="1"/>
  <c r="F42" i="1"/>
  <c r="G42" i="1"/>
  <c r="F43" i="1"/>
  <c r="G43" i="1"/>
  <c r="F44" i="1"/>
  <c r="G44" i="1"/>
  <c r="F45" i="1"/>
  <c r="G45" i="1"/>
  <c r="F46" i="1"/>
  <c r="G46" i="1"/>
  <c r="F47" i="1"/>
  <c r="G47" i="1"/>
  <c r="F48" i="1"/>
  <c r="G48" i="1"/>
  <c r="F49" i="1"/>
  <c r="G49" i="1"/>
  <c r="F50" i="1"/>
  <c r="G50" i="1"/>
  <c r="F51" i="1"/>
  <c r="G51" i="1"/>
  <c r="F52" i="1"/>
  <c r="G52" i="1"/>
  <c r="F53" i="1"/>
  <c r="G53" i="1"/>
  <c r="F54" i="1"/>
  <c r="G54" i="1"/>
  <c r="F55" i="1"/>
  <c r="G55" i="1"/>
  <c r="F56" i="1"/>
  <c r="G56" i="1"/>
  <c r="F57" i="1"/>
  <c r="G57" i="1"/>
  <c r="F58" i="1"/>
  <c r="G58" i="1"/>
  <c r="F59" i="1"/>
  <c r="G59" i="1"/>
  <c r="F60" i="1"/>
  <c r="G60" i="1"/>
  <c r="F61" i="1"/>
  <c r="G61" i="1"/>
  <c r="F62" i="1"/>
  <c r="G62" i="1"/>
  <c r="F63" i="1"/>
  <c r="G63" i="1"/>
  <c r="F64" i="1"/>
  <c r="G64" i="1"/>
  <c r="F65" i="1"/>
  <c r="G65" i="1"/>
  <c r="F66" i="1"/>
  <c r="G66" i="1"/>
  <c r="F67" i="1"/>
  <c r="G67" i="1"/>
  <c r="F68" i="1"/>
  <c r="G68" i="1"/>
  <c r="F69" i="1"/>
  <c r="G69" i="1"/>
  <c r="F70" i="1"/>
  <c r="G70" i="1"/>
  <c r="F71" i="1"/>
  <c r="G71" i="1"/>
  <c r="F72" i="1"/>
  <c r="G72" i="1"/>
  <c r="F73" i="1"/>
  <c r="G73" i="1"/>
  <c r="F74" i="1"/>
  <c r="G74" i="1"/>
  <c r="F75" i="1"/>
  <c r="G75" i="1"/>
  <c r="F76" i="1"/>
  <c r="G76" i="1"/>
  <c r="F77" i="1"/>
  <c r="G77" i="1"/>
  <c r="F78" i="1"/>
  <c r="G78" i="1"/>
  <c r="F79" i="1"/>
  <c r="G79" i="1"/>
  <c r="F80" i="1"/>
  <c r="G80" i="1"/>
  <c r="F81" i="1"/>
  <c r="G81" i="1"/>
  <c r="F82" i="1"/>
  <c r="G82" i="1"/>
  <c r="F83" i="1"/>
  <c r="G83" i="1"/>
  <c r="F84" i="1"/>
  <c r="G84" i="1"/>
  <c r="F85" i="1"/>
  <c r="G85" i="1"/>
  <c r="F86" i="1"/>
  <c r="G86" i="1"/>
  <c r="F87" i="1"/>
  <c r="G87" i="1"/>
  <c r="F88" i="1"/>
  <c r="G88" i="1"/>
  <c r="F89" i="1"/>
  <c r="G89" i="1"/>
  <c r="F90" i="1"/>
  <c r="G90" i="1"/>
  <c r="F91" i="1"/>
  <c r="G91" i="1"/>
  <c r="F92" i="1"/>
  <c r="G92" i="1"/>
  <c r="F93" i="1"/>
  <c r="G93" i="1"/>
  <c r="F94" i="1"/>
  <c r="G94" i="1"/>
  <c r="F95" i="1"/>
  <c r="G95" i="1"/>
  <c r="F96" i="1"/>
  <c r="G96" i="1"/>
  <c r="F97" i="1"/>
  <c r="G97" i="1"/>
  <c r="F98" i="1"/>
  <c r="G98" i="1"/>
  <c r="F99" i="1"/>
  <c r="G99" i="1"/>
  <c r="G4" i="1"/>
  <c r="F100" i="1"/>
  <c r="G100" i="1"/>
  <c r="F101" i="1"/>
  <c r="G101" i="1"/>
  <c r="F102" i="1"/>
  <c r="G102" i="1"/>
  <c r="F103" i="1"/>
  <c r="G103" i="1"/>
  <c r="F104" i="1"/>
  <c r="G104" i="1"/>
  <c r="F105" i="1"/>
  <c r="G105" i="1"/>
  <c r="F106" i="1"/>
  <c r="G106" i="1"/>
  <c r="F107" i="1"/>
  <c r="G107" i="1"/>
  <c r="F108" i="1"/>
  <c r="G108" i="1"/>
  <c r="F109" i="1"/>
  <c r="G109" i="1"/>
  <c r="F110" i="1"/>
  <c r="G110" i="1"/>
  <c r="F111" i="1"/>
  <c r="G111" i="1"/>
  <c r="F112" i="1"/>
  <c r="G112" i="1"/>
  <c r="F113" i="1"/>
  <c r="G113" i="1"/>
  <c r="F114" i="1"/>
  <c r="G114" i="1"/>
  <c r="F115" i="1"/>
  <c r="G115" i="1"/>
  <c r="F116" i="1"/>
  <c r="G116" i="1"/>
  <c r="F117" i="1"/>
  <c r="G117" i="1"/>
  <c r="F118" i="1"/>
  <c r="G118" i="1"/>
  <c r="F119" i="1"/>
  <c r="G119" i="1"/>
  <c r="F120" i="1"/>
  <c r="G120" i="1"/>
  <c r="F121" i="1"/>
  <c r="G121" i="1"/>
  <c r="F122" i="1"/>
  <c r="G122" i="1"/>
  <c r="F123" i="1"/>
  <c r="G123" i="1"/>
  <c r="F124" i="1"/>
  <c r="G124" i="1"/>
  <c r="F125" i="1"/>
  <c r="G125" i="1"/>
  <c r="F126" i="1"/>
  <c r="G126" i="1"/>
  <c r="F127" i="1"/>
  <c r="G127" i="1"/>
  <c r="F128" i="1"/>
  <c r="G128" i="1"/>
  <c r="F129" i="1"/>
  <c r="G129" i="1"/>
  <c r="F130" i="1"/>
  <c r="G130" i="1"/>
  <c r="F131" i="1"/>
  <c r="G131" i="1"/>
  <c r="F132" i="1"/>
  <c r="G132" i="1"/>
  <c r="F133" i="1"/>
  <c r="G133" i="1"/>
  <c r="F134" i="1"/>
  <c r="G134" i="1"/>
  <c r="F135" i="1"/>
  <c r="G135" i="1"/>
  <c r="F136" i="1"/>
  <c r="G136" i="1"/>
  <c r="F137" i="1"/>
  <c r="G137" i="1"/>
  <c r="F138" i="1"/>
  <c r="G138" i="1"/>
  <c r="F139" i="1"/>
  <c r="G139" i="1"/>
  <c r="F140" i="1"/>
  <c r="G140" i="1"/>
  <c r="F141" i="1"/>
  <c r="G141" i="1"/>
  <c r="F142" i="1"/>
  <c r="G142" i="1"/>
  <c r="F143" i="1"/>
  <c r="G143" i="1"/>
  <c r="F144" i="1"/>
  <c r="G144" i="1"/>
  <c r="F145" i="1"/>
  <c r="G145" i="1"/>
  <c r="F146" i="1"/>
  <c r="G146" i="1"/>
  <c r="F147" i="1"/>
  <c r="G147" i="1"/>
  <c r="F148" i="1"/>
  <c r="G148" i="1"/>
  <c r="F149" i="1"/>
  <c r="G149" i="1"/>
  <c r="F150" i="1"/>
  <c r="G150" i="1"/>
  <c r="F151" i="1"/>
  <c r="G151" i="1"/>
  <c r="F152" i="1"/>
  <c r="G152" i="1"/>
  <c r="F153" i="1"/>
  <c r="G153" i="1"/>
  <c r="F154" i="1"/>
  <c r="G154" i="1"/>
  <c r="F155" i="1"/>
  <c r="G155" i="1"/>
  <c r="F156" i="1"/>
  <c r="G156" i="1"/>
  <c r="F157" i="1"/>
  <c r="G157" i="1"/>
  <c r="F158" i="1"/>
  <c r="G158" i="1"/>
  <c r="F159" i="1"/>
  <c r="G159" i="1"/>
  <c r="F160" i="1"/>
  <c r="G160" i="1"/>
  <c r="F161" i="1"/>
  <c r="G161" i="1"/>
  <c r="F162" i="1"/>
  <c r="G162" i="1"/>
  <c r="F163" i="1"/>
  <c r="G163" i="1"/>
  <c r="F164" i="1"/>
  <c r="G164" i="1"/>
  <c r="F165" i="1"/>
  <c r="G165" i="1"/>
  <c r="F166" i="1"/>
  <c r="G166" i="1"/>
  <c r="F167" i="1"/>
  <c r="G167" i="1"/>
  <c r="F168" i="1"/>
  <c r="G168" i="1"/>
  <c r="F169" i="1"/>
  <c r="G169" i="1"/>
  <c r="F170" i="1"/>
  <c r="G170" i="1"/>
  <c r="F171" i="1"/>
  <c r="G171" i="1"/>
  <c r="F172" i="1"/>
  <c r="G172" i="1"/>
  <c r="F173" i="1"/>
  <c r="G173" i="1"/>
  <c r="F174" i="1"/>
  <c r="G174" i="1"/>
  <c r="F175" i="1"/>
  <c r="G175" i="1"/>
  <c r="F176" i="1"/>
  <c r="G176" i="1"/>
  <c r="F177" i="1"/>
  <c r="G177" i="1"/>
  <c r="F178" i="1"/>
  <c r="G178" i="1"/>
  <c r="F179" i="1"/>
  <c r="G179" i="1"/>
  <c r="F180" i="1"/>
  <c r="G180" i="1"/>
  <c r="F181" i="1"/>
  <c r="G181" i="1"/>
  <c r="F182" i="1"/>
  <c r="G182" i="1"/>
  <c r="F183" i="1"/>
  <c r="G183" i="1"/>
  <c r="F184" i="1"/>
  <c r="G184" i="1"/>
  <c r="F185" i="1"/>
  <c r="G185" i="1"/>
  <c r="F186" i="1"/>
  <c r="G186" i="1"/>
  <c r="F187" i="1"/>
  <c r="G187" i="1"/>
  <c r="F188" i="1"/>
  <c r="G188" i="1"/>
  <c r="F189" i="1"/>
  <c r="G189" i="1"/>
  <c r="F190" i="1"/>
  <c r="G190" i="1"/>
  <c r="F191" i="1"/>
  <c r="G191" i="1"/>
  <c r="F192" i="1"/>
  <c r="G192" i="1"/>
  <c r="F193" i="1"/>
  <c r="G193" i="1"/>
  <c r="F194" i="1"/>
  <c r="G194" i="1"/>
  <c r="F195" i="1"/>
  <c r="G195" i="1"/>
  <c r="F196" i="1"/>
  <c r="G196" i="1"/>
  <c r="F197" i="1"/>
  <c r="G197" i="1"/>
  <c r="F198" i="1"/>
  <c r="G198" i="1"/>
  <c r="F199" i="1"/>
  <c r="G199" i="1"/>
  <c r="F200" i="1"/>
  <c r="G200" i="1"/>
  <c r="F201" i="1"/>
  <c r="G201" i="1"/>
  <c r="F202" i="1"/>
  <c r="G202" i="1"/>
  <c r="F203" i="1"/>
  <c r="G203" i="1"/>
  <c r="F204" i="1"/>
  <c r="G204" i="1"/>
  <c r="F205" i="1"/>
  <c r="G205" i="1"/>
  <c r="F206" i="1"/>
  <c r="G206" i="1"/>
  <c r="F207" i="1"/>
  <c r="G207" i="1"/>
  <c r="F208" i="1"/>
  <c r="G208" i="1"/>
  <c r="F209" i="1"/>
  <c r="G209" i="1"/>
  <c r="F210" i="1"/>
  <c r="G210" i="1"/>
  <c r="F211" i="1"/>
  <c r="G211" i="1"/>
  <c r="F212" i="1"/>
  <c r="G212" i="1"/>
  <c r="F213" i="1"/>
  <c r="G213" i="1"/>
  <c r="F214" i="1"/>
  <c r="G214" i="1"/>
  <c r="F215" i="1"/>
  <c r="G215" i="1"/>
  <c r="F216" i="1"/>
  <c r="G216" i="1"/>
  <c r="F217" i="1"/>
  <c r="G217" i="1"/>
  <c r="F218" i="1"/>
  <c r="G218" i="1"/>
  <c r="F219" i="1"/>
  <c r="G219" i="1"/>
  <c r="F220" i="1"/>
  <c r="G220" i="1"/>
  <c r="F221" i="1"/>
  <c r="G221" i="1"/>
  <c r="F222" i="1"/>
  <c r="G222" i="1"/>
  <c r="F223" i="1"/>
  <c r="G223" i="1"/>
  <c r="F224" i="1"/>
  <c r="G224" i="1"/>
  <c r="F225" i="1"/>
  <c r="G225" i="1"/>
  <c r="F226" i="1"/>
  <c r="G226" i="1"/>
  <c r="F227" i="1"/>
  <c r="G227" i="1"/>
  <c r="F228" i="1"/>
  <c r="G228" i="1"/>
  <c r="F229" i="1"/>
  <c r="G229" i="1"/>
  <c r="F230" i="1"/>
  <c r="G230" i="1"/>
  <c r="F231" i="1"/>
  <c r="G231" i="1"/>
  <c r="F232" i="1"/>
  <c r="G232" i="1"/>
  <c r="F233" i="1"/>
  <c r="G233" i="1"/>
  <c r="F234" i="1"/>
  <c r="G234" i="1"/>
  <c r="F235" i="1"/>
  <c r="G235" i="1"/>
  <c r="F236" i="1"/>
  <c r="G236" i="1"/>
  <c r="F237" i="1"/>
  <c r="G237" i="1"/>
  <c r="F238" i="1"/>
  <c r="G238" i="1"/>
  <c r="F239" i="1"/>
  <c r="G239" i="1"/>
  <c r="F240" i="1"/>
  <c r="G240" i="1"/>
  <c r="F241" i="1"/>
  <c r="G241" i="1"/>
  <c r="F242" i="1"/>
  <c r="G242" i="1"/>
  <c r="F243" i="1"/>
  <c r="G243" i="1"/>
  <c r="F244" i="1"/>
  <c r="G244" i="1"/>
  <c r="F245" i="1"/>
  <c r="G245" i="1"/>
  <c r="F246" i="1"/>
  <c r="G246" i="1"/>
  <c r="F247" i="1"/>
  <c r="G247" i="1"/>
  <c r="F248" i="1"/>
  <c r="G248" i="1"/>
  <c r="F249" i="1"/>
  <c r="G249" i="1"/>
  <c r="D17" i="3"/>
  <c r="A17" i="3"/>
  <c r="C17" i="3"/>
  <c r="A18" i="3"/>
  <c r="A19" i="3"/>
  <c r="A20" i="3"/>
  <c r="A21" i="3"/>
  <c r="A22" i="3"/>
  <c r="A23" i="3"/>
  <c r="A24" i="3"/>
  <c r="A25" i="3"/>
  <c r="A26" i="3"/>
  <c r="A27" i="3"/>
  <c r="A28" i="3"/>
  <c r="A29" i="3"/>
  <c r="A30" i="3"/>
  <c r="A31" i="3"/>
  <c r="A32" i="3"/>
  <c r="A33" i="3"/>
  <c r="A34" i="3"/>
  <c r="A35" i="3"/>
  <c r="A36" i="3"/>
  <c r="A37" i="3"/>
  <c r="A38" i="3"/>
  <c r="A39" i="3"/>
  <c r="A40" i="3"/>
  <c r="A41" i="3"/>
  <c r="A42" i="3"/>
  <c r="A43" i="3"/>
  <c r="A44" i="3"/>
  <c r="A45" i="3"/>
  <c r="A46" i="3"/>
  <c r="A47" i="3"/>
  <c r="A48" i="3"/>
  <c r="A49" i="3"/>
  <c r="A50" i="3"/>
  <c r="A51" i="3"/>
  <c r="A52" i="3"/>
  <c r="A53" i="3"/>
  <c r="A54" i="3"/>
  <c r="A55" i="3"/>
  <c r="A56" i="3"/>
  <c r="A57" i="3"/>
  <c r="A58" i="3"/>
  <c r="A59" i="3"/>
  <c r="A60" i="3"/>
  <c r="A61" i="3"/>
  <c r="A62" i="3"/>
  <c r="A63" i="3"/>
  <c r="A64" i="3"/>
  <c r="A65" i="3"/>
  <c r="A66" i="3"/>
  <c r="A67" i="3"/>
  <c r="A68" i="3"/>
  <c r="A69" i="3"/>
  <c r="A70" i="3"/>
  <c r="A71" i="3"/>
  <c r="A72" i="3"/>
  <c r="A73" i="3"/>
  <c r="A74" i="3"/>
  <c r="A75" i="3"/>
  <c r="A76" i="3"/>
  <c r="A77" i="3"/>
  <c r="A78" i="3"/>
  <c r="A79" i="3"/>
  <c r="A80" i="3"/>
  <c r="A81" i="3"/>
  <c r="A82" i="3"/>
  <c r="A83" i="3"/>
  <c r="A84" i="3"/>
  <c r="A85" i="3"/>
  <c r="A86" i="3"/>
  <c r="A87" i="3"/>
  <c r="A88" i="3"/>
  <c r="A89" i="3"/>
  <c r="F5" i="3"/>
  <c r="F28" i="1"/>
  <c r="K28" i="1"/>
  <c r="K30" i="1"/>
  <c r="K26" i="1"/>
  <c r="K27" i="1"/>
  <c r="K29"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62" i="1"/>
  <c r="K63" i="1"/>
  <c r="K64" i="1"/>
  <c r="K65" i="1"/>
  <c r="K66" i="1"/>
  <c r="K67" i="1"/>
  <c r="K68" i="1"/>
  <c r="K69" i="1"/>
  <c r="K70" i="1"/>
  <c r="K71" i="1"/>
  <c r="K72" i="1"/>
  <c r="K73" i="1"/>
  <c r="K74" i="1"/>
  <c r="K75" i="1"/>
  <c r="K76" i="1"/>
  <c r="K77" i="1"/>
  <c r="K78" i="1"/>
  <c r="K79" i="1"/>
  <c r="K80" i="1"/>
  <c r="K81" i="1"/>
  <c r="K82" i="1"/>
  <c r="K83" i="1"/>
  <c r="K84" i="1"/>
  <c r="K85" i="1"/>
  <c r="K86" i="1"/>
  <c r="K87" i="1"/>
  <c r="K88" i="1"/>
  <c r="K89" i="1"/>
  <c r="K90" i="1"/>
  <c r="K91" i="1"/>
  <c r="K92" i="1"/>
  <c r="K93" i="1"/>
  <c r="K94" i="1"/>
  <c r="K95" i="1"/>
  <c r="K96" i="1"/>
  <c r="K97" i="1"/>
  <c r="K98" i="1"/>
  <c r="K99" i="1"/>
  <c r="K100" i="1"/>
  <c r="K101" i="1"/>
  <c r="K102" i="1"/>
  <c r="K103" i="1"/>
  <c r="K104" i="1"/>
  <c r="K105" i="1"/>
  <c r="K106" i="1"/>
  <c r="K107" i="1"/>
  <c r="K108" i="1"/>
  <c r="K109" i="1"/>
  <c r="K110" i="1"/>
  <c r="K111" i="1"/>
  <c r="K112" i="1"/>
  <c r="K113" i="1"/>
  <c r="K114" i="1"/>
  <c r="K115" i="1"/>
  <c r="K116" i="1"/>
  <c r="K117" i="1"/>
  <c r="K118" i="1"/>
  <c r="K119" i="1"/>
  <c r="K120" i="1"/>
  <c r="K121" i="1"/>
  <c r="K122" i="1"/>
  <c r="K123" i="1"/>
  <c r="K124" i="1"/>
  <c r="K125" i="1"/>
  <c r="K126" i="1"/>
  <c r="K127" i="1"/>
  <c r="K128" i="1"/>
  <c r="K129" i="1"/>
  <c r="K130" i="1"/>
  <c r="K131" i="1"/>
  <c r="K132" i="1"/>
  <c r="K133" i="1"/>
  <c r="K134" i="1"/>
  <c r="K135" i="1"/>
  <c r="K136" i="1"/>
  <c r="K137" i="1"/>
  <c r="K138" i="1"/>
  <c r="K139" i="1"/>
  <c r="K140" i="1"/>
  <c r="K141" i="1"/>
  <c r="K142" i="1"/>
  <c r="K143" i="1"/>
  <c r="K144" i="1"/>
  <c r="K145" i="1"/>
  <c r="K146" i="1"/>
  <c r="K147" i="1"/>
  <c r="K148" i="1"/>
  <c r="K149" i="1"/>
  <c r="K150" i="1"/>
  <c r="K151" i="1"/>
  <c r="K152" i="1"/>
  <c r="K153" i="1"/>
  <c r="K154" i="1"/>
  <c r="K155" i="1"/>
  <c r="K156" i="1"/>
  <c r="K157" i="1"/>
  <c r="K158" i="1"/>
  <c r="K159" i="1"/>
  <c r="K160" i="1"/>
  <c r="K161" i="1"/>
  <c r="K162" i="1"/>
  <c r="K163" i="1"/>
  <c r="K164" i="1"/>
  <c r="K165" i="1"/>
  <c r="K166" i="1"/>
  <c r="K167" i="1"/>
  <c r="K168" i="1"/>
  <c r="K169" i="1"/>
  <c r="K170" i="1"/>
  <c r="K171" i="1"/>
  <c r="K172" i="1"/>
  <c r="K173" i="1"/>
  <c r="K174" i="1"/>
  <c r="K175" i="1"/>
  <c r="K176" i="1"/>
  <c r="K177" i="1"/>
  <c r="K178" i="1"/>
  <c r="K179" i="1"/>
  <c r="K180" i="1"/>
  <c r="K181" i="1"/>
  <c r="K182" i="1"/>
  <c r="K183" i="1"/>
  <c r="K184" i="1"/>
  <c r="K185" i="1"/>
  <c r="K186" i="1"/>
  <c r="K187" i="1"/>
  <c r="K188" i="1"/>
  <c r="K189" i="1"/>
  <c r="K190" i="1"/>
  <c r="K191" i="1"/>
  <c r="K192" i="1"/>
  <c r="K193" i="1"/>
  <c r="K194" i="1"/>
  <c r="K195" i="1"/>
  <c r="K196" i="1"/>
  <c r="K197" i="1"/>
  <c r="K198" i="1"/>
  <c r="K199" i="1"/>
  <c r="K200" i="1"/>
  <c r="K201" i="1"/>
  <c r="K202" i="1"/>
  <c r="K203" i="1"/>
  <c r="K204" i="1"/>
  <c r="K205" i="1"/>
  <c r="K206" i="1"/>
  <c r="K207" i="1"/>
  <c r="K208" i="1"/>
  <c r="K209" i="1"/>
  <c r="K210" i="1"/>
  <c r="K211" i="1"/>
  <c r="K212" i="1"/>
  <c r="K213" i="1"/>
  <c r="K214" i="1"/>
  <c r="K215" i="1"/>
  <c r="K216" i="1"/>
  <c r="K217" i="1"/>
  <c r="K218" i="1"/>
  <c r="K219" i="1"/>
  <c r="K220" i="1"/>
  <c r="K221" i="1"/>
  <c r="K222" i="1"/>
  <c r="K223" i="1"/>
  <c r="K224" i="1"/>
  <c r="K225" i="1"/>
  <c r="K226" i="1"/>
  <c r="K227" i="1"/>
  <c r="K228" i="1"/>
  <c r="K229" i="1"/>
  <c r="K230" i="1"/>
  <c r="K231" i="1"/>
  <c r="K232" i="1"/>
  <c r="K233" i="1"/>
  <c r="K234" i="1"/>
  <c r="K235" i="1"/>
  <c r="K236" i="1"/>
  <c r="K237" i="1"/>
  <c r="K238" i="1"/>
  <c r="K239" i="1"/>
  <c r="K240" i="1"/>
  <c r="K241" i="1"/>
  <c r="K242" i="1"/>
  <c r="K243" i="1"/>
  <c r="K244" i="1"/>
  <c r="K245" i="1"/>
  <c r="K246" i="1"/>
  <c r="K247" i="1"/>
  <c r="K248" i="1"/>
  <c r="K249" i="1"/>
  <c r="K25" i="1"/>
  <c r="L17" i="3"/>
  <c r="M17" i="3"/>
  <c r="L16" i="3"/>
  <c r="M16" i="3"/>
  <c r="N16" i="3"/>
  <c r="F17" i="3" a="1"/>
  <c r="F17" i="3"/>
  <c r="J5" i="3"/>
  <c r="I22" i="3"/>
  <c r="I21" i="3"/>
  <c r="I23" i="3"/>
  <c r="I24" i="3"/>
  <c r="I25" i="3"/>
  <c r="I26" i="3"/>
  <c r="I27" i="3"/>
  <c r="I28" i="3"/>
  <c r="I29" i="3"/>
  <c r="I30" i="3"/>
  <c r="I31" i="3"/>
  <c r="I32" i="3"/>
  <c r="I33" i="3"/>
  <c r="I34" i="3"/>
  <c r="I35" i="3"/>
  <c r="I36" i="3"/>
  <c r="I37" i="3"/>
  <c r="I38" i="3"/>
  <c r="I39" i="3"/>
  <c r="I40" i="3"/>
  <c r="I41" i="3"/>
  <c r="I42" i="3"/>
  <c r="I43" i="3"/>
  <c r="I44" i="3"/>
  <c r="I45" i="3"/>
  <c r="I46" i="3"/>
  <c r="I47" i="3"/>
  <c r="I48" i="3"/>
  <c r="I49" i="3"/>
  <c r="I50" i="3"/>
  <c r="I51" i="3"/>
  <c r="I52" i="3"/>
  <c r="I53" i="3"/>
  <c r="I54" i="3"/>
  <c r="I55" i="3"/>
  <c r="I56" i="3"/>
  <c r="I57" i="3"/>
  <c r="I58" i="3"/>
  <c r="I59" i="3"/>
  <c r="I60" i="3"/>
  <c r="I61" i="3"/>
  <c r="I62" i="3"/>
  <c r="I63" i="3"/>
  <c r="I64" i="3"/>
  <c r="I65" i="3"/>
  <c r="I66" i="3"/>
  <c r="I67" i="3"/>
  <c r="I68" i="3"/>
  <c r="I69" i="3"/>
  <c r="I70" i="3"/>
  <c r="I71" i="3"/>
  <c r="I72" i="3"/>
  <c r="I73" i="3"/>
  <c r="I74" i="3"/>
  <c r="I75" i="3"/>
  <c r="I76" i="3"/>
  <c r="I77" i="3"/>
  <c r="I78" i="3"/>
  <c r="I79" i="3"/>
  <c r="I80" i="3"/>
  <c r="I81" i="3"/>
  <c r="I82" i="3"/>
  <c r="I83" i="3"/>
  <c r="I84" i="3"/>
  <c r="I85" i="3"/>
  <c r="I86" i="3"/>
  <c r="I87" i="3"/>
  <c r="I88" i="3"/>
  <c r="I89" i="3"/>
  <c r="I90" i="3"/>
  <c r="I91" i="3"/>
  <c r="I92" i="3"/>
  <c r="I93" i="3"/>
  <c r="I94" i="3"/>
  <c r="I95" i="3"/>
  <c r="I96" i="3"/>
  <c r="I97" i="3"/>
  <c r="I98" i="3"/>
  <c r="I99" i="3"/>
  <c r="I100" i="3"/>
  <c r="I101" i="3"/>
  <c r="I102" i="3"/>
  <c r="I103" i="3"/>
  <c r="I104" i="3"/>
  <c r="I105" i="3"/>
  <c r="I106" i="3"/>
  <c r="I107" i="3"/>
  <c r="I108" i="3"/>
  <c r="I109" i="3"/>
  <c r="I110" i="3"/>
  <c r="I111" i="3"/>
  <c r="I112" i="3"/>
  <c r="I113" i="3"/>
  <c r="I114" i="3"/>
  <c r="I115" i="3"/>
  <c r="I116" i="3"/>
  <c r="I117" i="3"/>
  <c r="I118" i="3"/>
  <c r="I119" i="3"/>
  <c r="I120" i="3"/>
  <c r="I121" i="3"/>
  <c r="I122" i="3"/>
  <c r="I123" i="3"/>
  <c r="I124" i="3"/>
  <c r="I125" i="3"/>
  <c r="I126" i="3"/>
  <c r="I127" i="3"/>
  <c r="I128" i="3"/>
  <c r="I129" i="3"/>
  <c r="I130" i="3"/>
  <c r="I131" i="3"/>
  <c r="I132" i="3"/>
  <c r="I133" i="3"/>
  <c r="I134" i="3"/>
  <c r="I135" i="3"/>
  <c r="I136" i="3"/>
  <c r="I137" i="3"/>
  <c r="I138" i="3"/>
  <c r="I139" i="3"/>
  <c r="I140" i="3"/>
  <c r="I141" i="3"/>
  <c r="I142" i="3"/>
  <c r="I143" i="3"/>
  <c r="I144" i="3"/>
  <c r="I145" i="3"/>
  <c r="I146" i="3"/>
  <c r="I147" i="3"/>
  <c r="I148" i="3"/>
  <c r="I149" i="3"/>
  <c r="I150" i="3"/>
  <c r="I151" i="3"/>
  <c r="I152" i="3"/>
  <c r="I153" i="3"/>
  <c r="I154" i="3"/>
  <c r="I155" i="3"/>
  <c r="I156" i="3"/>
  <c r="I157" i="3"/>
  <c r="I158" i="3"/>
  <c r="I159" i="3"/>
  <c r="I160" i="3"/>
  <c r="I161" i="3"/>
  <c r="I162" i="3"/>
  <c r="I163" i="3"/>
  <c r="I164" i="3"/>
  <c r="I165" i="3"/>
  <c r="I166" i="3"/>
  <c r="I167" i="3"/>
  <c r="I168" i="3"/>
  <c r="I169" i="3"/>
  <c r="I170" i="3"/>
  <c r="I171" i="3"/>
  <c r="I172" i="3"/>
  <c r="I173" i="3"/>
  <c r="I174" i="3"/>
  <c r="I175" i="3"/>
  <c r="I176" i="3"/>
  <c r="I177" i="3"/>
  <c r="I178" i="3"/>
  <c r="I179" i="3"/>
  <c r="I180" i="3"/>
  <c r="I181" i="3"/>
  <c r="I182" i="3"/>
  <c r="I183" i="3"/>
  <c r="I184" i="3"/>
  <c r="I185" i="3"/>
  <c r="I186" i="3"/>
  <c r="I187" i="3"/>
  <c r="I188" i="3"/>
  <c r="I189" i="3"/>
  <c r="I190" i="3"/>
  <c r="I191" i="3"/>
  <c r="I192" i="3"/>
  <c r="I193" i="3"/>
  <c r="I194" i="3"/>
  <c r="I195" i="3"/>
  <c r="I196" i="3"/>
  <c r="I197" i="3"/>
  <c r="I198" i="3"/>
  <c r="I199" i="3"/>
  <c r="I200" i="3"/>
  <c r="I201" i="3"/>
  <c r="I202" i="3"/>
  <c r="I203" i="3"/>
  <c r="I204" i="3"/>
  <c r="I205" i="3"/>
  <c r="I206" i="3"/>
  <c r="I207" i="3"/>
  <c r="I208" i="3"/>
  <c r="I209" i="3"/>
  <c r="I210" i="3"/>
  <c r="I211" i="3"/>
  <c r="I212" i="3"/>
  <c r="I213" i="3"/>
  <c r="I214" i="3"/>
  <c r="I215" i="3"/>
  <c r="I216" i="3"/>
  <c r="I217" i="3"/>
  <c r="I218" i="3"/>
  <c r="I219" i="3"/>
  <c r="I220" i="3"/>
  <c r="I221" i="3"/>
  <c r="I222" i="3"/>
  <c r="I223" i="3"/>
  <c r="I224" i="3"/>
  <c r="I225" i="3"/>
  <c r="I226" i="3"/>
  <c r="I227" i="3"/>
  <c r="A90" i="3"/>
  <c r="A91" i="3"/>
  <c r="A92" i="3"/>
  <c r="A93" i="3"/>
  <c r="A94" i="3"/>
  <c r="A95" i="3"/>
  <c r="A96" i="3"/>
  <c r="A97" i="3"/>
  <c r="A98" i="3"/>
  <c r="A99" i="3"/>
  <c r="A100" i="3"/>
  <c r="A101" i="3"/>
  <c r="A102" i="3"/>
  <c r="A103" i="3"/>
  <c r="A104" i="3"/>
  <c r="A105" i="3"/>
  <c r="A106" i="3"/>
  <c r="A107" i="3"/>
  <c r="A108" i="3"/>
  <c r="A109" i="3"/>
  <c r="A110" i="3"/>
  <c r="A111" i="3"/>
  <c r="A112" i="3"/>
  <c r="A113" i="3"/>
  <c r="A114" i="3"/>
  <c r="A115" i="3"/>
  <c r="A116" i="3"/>
  <c r="A117" i="3"/>
  <c r="A118" i="3"/>
  <c r="A119" i="3"/>
  <c r="A120" i="3"/>
  <c r="A121" i="3"/>
  <c r="A122" i="3"/>
  <c r="A123" i="3"/>
  <c r="A124" i="3"/>
  <c r="A125" i="3"/>
  <c r="A126" i="3"/>
  <c r="A127" i="3"/>
  <c r="A128" i="3"/>
  <c r="A129" i="3"/>
  <c r="A130" i="3"/>
  <c r="A131" i="3"/>
  <c r="A132" i="3"/>
  <c r="A133" i="3"/>
  <c r="A134" i="3"/>
  <c r="A135" i="3"/>
  <c r="A136" i="3"/>
  <c r="A137" i="3"/>
  <c r="A138" i="3"/>
  <c r="A139" i="3"/>
  <c r="A140" i="3"/>
  <c r="A141" i="3"/>
  <c r="A142" i="3"/>
  <c r="A143" i="3"/>
  <c r="A144" i="3"/>
  <c r="A145" i="3"/>
  <c r="A146" i="3"/>
  <c r="A147" i="3"/>
  <c r="A148" i="3"/>
  <c r="A149" i="3"/>
  <c r="A150" i="3"/>
  <c r="A151" i="3"/>
  <c r="A152" i="3"/>
  <c r="A153" i="3"/>
  <c r="A154" i="3"/>
  <c r="A155" i="3"/>
  <c r="A156" i="3"/>
  <c r="A157" i="3"/>
  <c r="A158" i="3"/>
  <c r="A159" i="3"/>
  <c r="A160" i="3"/>
  <c r="A161" i="3"/>
  <c r="A162" i="3"/>
  <c r="A163" i="3"/>
  <c r="A164" i="3"/>
  <c r="A165" i="3"/>
  <c r="A166" i="3"/>
  <c r="A167" i="3"/>
  <c r="A168" i="3"/>
  <c r="A169" i="3"/>
  <c r="A170" i="3"/>
  <c r="A171" i="3"/>
  <c r="A172" i="3"/>
  <c r="A173" i="3"/>
  <c r="A174" i="3"/>
  <c r="A175" i="3"/>
  <c r="A176" i="3"/>
  <c r="A177" i="3"/>
  <c r="A178" i="3"/>
  <c r="A179" i="3"/>
  <c r="A180" i="3"/>
  <c r="A181" i="3"/>
  <c r="A182" i="3"/>
  <c r="A183" i="3"/>
  <c r="A184" i="3"/>
  <c r="A185" i="3"/>
  <c r="A186" i="3"/>
  <c r="A187" i="3"/>
  <c r="L20" i="3"/>
  <c r="M20" i="3"/>
  <c r="N20" i="3"/>
  <c r="L18" i="3"/>
  <c r="M18" i="3"/>
  <c r="N17" i="3"/>
  <c r="L19" i="3"/>
  <c r="M19" i="3"/>
  <c r="N18" i="3"/>
  <c r="N19" i="3"/>
  <c r="L21" i="3"/>
  <c r="N21" i="3"/>
  <c r="L22" i="3"/>
  <c r="L23" i="3"/>
  <c r="M23" i="3"/>
  <c r="M22" i="3"/>
  <c r="N22" i="3"/>
  <c r="L24" i="3"/>
  <c r="M24" i="3"/>
  <c r="N23" i="3"/>
  <c r="N24" i="3"/>
  <c r="L25" i="3"/>
  <c r="N25" i="3"/>
  <c r="L26" i="3"/>
  <c r="N26" i="3"/>
  <c r="L27" i="3"/>
  <c r="N27" i="3"/>
  <c r="L28" i="3"/>
  <c r="N28" i="3"/>
  <c r="L29" i="3"/>
  <c r="N29" i="3"/>
  <c r="L30" i="3"/>
  <c r="N30" i="3"/>
  <c r="L31" i="3"/>
  <c r="N31" i="3"/>
  <c r="L32" i="3"/>
  <c r="N32" i="3"/>
  <c r="L33" i="3"/>
  <c r="N33" i="3"/>
  <c r="L34" i="3"/>
  <c r="N34" i="3"/>
  <c r="L35" i="3"/>
  <c r="N35" i="3"/>
  <c r="L36" i="3"/>
  <c r="N36" i="3"/>
  <c r="L37" i="3"/>
  <c r="N37" i="3"/>
  <c r="L38" i="3"/>
  <c r="N38" i="3"/>
  <c r="L39" i="3"/>
  <c r="N39" i="3"/>
  <c r="L40" i="3"/>
  <c r="N40" i="3"/>
  <c r="L41" i="3"/>
  <c r="N41" i="3"/>
  <c r="L42" i="3"/>
  <c r="N42" i="3"/>
  <c r="L43" i="3"/>
  <c r="N43" i="3"/>
  <c r="L44" i="3"/>
  <c r="N44" i="3"/>
  <c r="L45" i="3"/>
  <c r="N45" i="3"/>
  <c r="L46" i="3"/>
  <c r="N46" i="3"/>
  <c r="L47" i="3"/>
  <c r="N47" i="3"/>
  <c r="L48" i="3"/>
  <c r="N48" i="3"/>
  <c r="L49" i="3"/>
  <c r="N49" i="3"/>
  <c r="L50" i="3"/>
  <c r="N50" i="3"/>
  <c r="L51" i="3"/>
  <c r="N51" i="3"/>
  <c r="L52" i="3"/>
  <c r="N52" i="3"/>
  <c r="L53" i="3"/>
  <c r="N53" i="3"/>
  <c r="L54" i="3"/>
  <c r="N54" i="3"/>
  <c r="L55" i="3"/>
  <c r="N55" i="3"/>
  <c r="L56" i="3"/>
  <c r="N56" i="3"/>
  <c r="L57" i="3"/>
  <c r="N57" i="3"/>
  <c r="L58" i="3"/>
  <c r="N58" i="3"/>
  <c r="L59" i="3"/>
  <c r="N59" i="3"/>
  <c r="L60" i="3"/>
  <c r="N60" i="3"/>
  <c r="L61" i="3"/>
  <c r="N61" i="3"/>
  <c r="L62" i="3"/>
  <c r="N62" i="3"/>
  <c r="L63" i="3"/>
  <c r="N63" i="3"/>
  <c r="L64" i="3"/>
  <c r="N64" i="3"/>
  <c r="L65" i="3"/>
  <c r="N65" i="3"/>
  <c r="L66" i="3"/>
  <c r="N66" i="3"/>
  <c r="L67" i="3"/>
  <c r="N67" i="3"/>
  <c r="L68" i="3"/>
  <c r="N68" i="3"/>
  <c r="L69" i="3"/>
  <c r="N69" i="3"/>
  <c r="L70" i="3"/>
  <c r="N70" i="3"/>
  <c r="L71" i="3"/>
  <c r="N71" i="3"/>
  <c r="L72" i="3"/>
  <c r="N72" i="3"/>
  <c r="L73" i="3"/>
  <c r="N73" i="3"/>
  <c r="L74" i="3"/>
  <c r="N74" i="3"/>
  <c r="L75" i="3"/>
  <c r="N75" i="3"/>
  <c r="L76" i="3"/>
  <c r="N76" i="3"/>
  <c r="L77" i="3"/>
  <c r="N77" i="3"/>
  <c r="L78" i="3"/>
  <c r="N78" i="3"/>
  <c r="L79" i="3"/>
  <c r="N79" i="3"/>
  <c r="L80" i="3"/>
  <c r="N80" i="3"/>
  <c r="L81" i="3"/>
  <c r="N81" i="3"/>
  <c r="L82" i="3"/>
  <c r="N82" i="3"/>
  <c r="L83" i="3"/>
  <c r="N83" i="3"/>
  <c r="L84" i="3"/>
  <c r="N84" i="3"/>
  <c r="L85" i="3"/>
  <c r="N85" i="3"/>
  <c r="L86" i="3"/>
  <c r="N86" i="3"/>
  <c r="L87" i="3"/>
  <c r="N87" i="3"/>
  <c r="L88" i="3"/>
  <c r="N88" i="3"/>
  <c r="L89" i="3"/>
  <c r="N89" i="3"/>
  <c r="L90" i="3"/>
  <c r="N90" i="3"/>
  <c r="L91" i="3"/>
  <c r="N91" i="3"/>
  <c r="L92" i="3"/>
  <c r="N92" i="3"/>
  <c r="L93" i="3"/>
  <c r="N93" i="3"/>
  <c r="L94" i="3"/>
  <c r="N94" i="3"/>
  <c r="L95" i="3"/>
  <c r="N95" i="3"/>
  <c r="L96" i="3"/>
  <c r="N96" i="3"/>
  <c r="L97" i="3"/>
  <c r="N97" i="3"/>
  <c r="L98" i="3"/>
  <c r="N98" i="3"/>
  <c r="L99" i="3"/>
  <c r="N99" i="3"/>
  <c r="L100" i="3"/>
  <c r="N100" i="3"/>
  <c r="L101" i="3"/>
  <c r="N101" i="3"/>
  <c r="L102" i="3"/>
  <c r="N102" i="3"/>
  <c r="L103" i="3"/>
  <c r="N103" i="3"/>
  <c r="L104" i="3"/>
  <c r="N104" i="3"/>
  <c r="L105" i="3"/>
  <c r="N105" i="3"/>
  <c r="L106" i="3"/>
  <c r="N106" i="3"/>
  <c r="L107" i="3"/>
  <c r="N107" i="3"/>
  <c r="L108" i="3"/>
  <c r="N108" i="3"/>
  <c r="L109" i="3"/>
  <c r="N109" i="3"/>
  <c r="L110" i="3"/>
  <c r="N110" i="3"/>
  <c r="L111" i="3"/>
  <c r="N111" i="3"/>
  <c r="L112" i="3"/>
  <c r="N112" i="3"/>
  <c r="L113" i="3"/>
  <c r="N113" i="3"/>
  <c r="L114" i="3"/>
  <c r="N114" i="3"/>
  <c r="L115" i="3"/>
  <c r="N115" i="3"/>
  <c r="N116" i="3"/>
  <c r="N117" i="3"/>
  <c r="N118" i="3"/>
  <c r="N119" i="3"/>
  <c r="N120" i="3"/>
  <c r="N121" i="3"/>
  <c r="N122" i="3"/>
  <c r="N123" i="3"/>
  <c r="N124" i="3"/>
  <c r="N125" i="3"/>
  <c r="N126" i="3"/>
  <c r="N127" i="3"/>
  <c r="N128" i="3"/>
  <c r="N129" i="3"/>
  <c r="N130" i="3"/>
  <c r="N131" i="3"/>
  <c r="N132" i="3"/>
  <c r="N133" i="3"/>
  <c r="N134" i="3"/>
  <c r="N135" i="3"/>
  <c r="N136" i="3"/>
  <c r="N137" i="3"/>
  <c r="N138" i="3"/>
  <c r="N139" i="3"/>
  <c r="N140" i="3"/>
  <c r="N141" i="3"/>
  <c r="N142" i="3"/>
  <c r="N143" i="3"/>
  <c r="N144" i="3"/>
  <c r="N145" i="3"/>
  <c r="N146" i="3"/>
  <c r="N147" i="3"/>
  <c r="N148" i="3"/>
  <c r="N149" i="3"/>
  <c r="N150" i="3"/>
  <c r="N151" i="3"/>
  <c r="N152" i="3"/>
  <c r="N153" i="3"/>
  <c r="N154" i="3"/>
  <c r="N155" i="3"/>
  <c r="N156" i="3"/>
  <c r="N157" i="3"/>
  <c r="N158" i="3"/>
  <c r="N159" i="3"/>
  <c r="N160" i="3"/>
  <c r="N161" i="3"/>
  <c r="N162" i="3"/>
  <c r="N163" i="3"/>
  <c r="N164" i="3"/>
  <c r="N165" i="3"/>
  <c r="N166" i="3"/>
  <c r="N167" i="3"/>
  <c r="N168" i="3"/>
  <c r="N169" i="3"/>
  <c r="N170" i="3"/>
  <c r="N171" i="3"/>
  <c r="N172" i="3"/>
  <c r="N173" i="3"/>
  <c r="N174" i="3"/>
  <c r="N175" i="3"/>
  <c r="N176" i="3"/>
  <c r="N177" i="3"/>
  <c r="N178" i="3"/>
  <c r="N179" i="3"/>
  <c r="N180" i="3"/>
  <c r="N181" i="3"/>
  <c r="N182" i="3"/>
  <c r="N183" i="3"/>
  <c r="N184" i="3"/>
  <c r="N185" i="3"/>
  <c r="N186" i="3"/>
  <c r="N187" i="3"/>
  <c r="N188" i="3"/>
  <c r="N189" i="3"/>
  <c r="N190" i="3"/>
  <c r="N191" i="3"/>
  <c r="N192" i="3"/>
  <c r="N193" i="3"/>
  <c r="M21" i="3"/>
  <c r="M25" i="3"/>
  <c r="M26" i="3"/>
  <c r="M27" i="3"/>
  <c r="M28" i="3"/>
  <c r="M29" i="3"/>
  <c r="M30" i="3"/>
  <c r="M31" i="3"/>
  <c r="M32" i="3"/>
  <c r="M33" i="3"/>
  <c r="M34" i="3"/>
  <c r="M35" i="3"/>
  <c r="M36" i="3"/>
  <c r="M37" i="3"/>
  <c r="M38" i="3"/>
  <c r="M39" i="3"/>
  <c r="M40" i="3"/>
  <c r="M41" i="3"/>
  <c r="M42" i="3"/>
  <c r="M43" i="3"/>
  <c r="M44" i="3"/>
  <c r="M45" i="3"/>
  <c r="M46" i="3"/>
  <c r="M47" i="3"/>
  <c r="M48" i="3"/>
  <c r="M49" i="3"/>
  <c r="M50" i="3"/>
  <c r="M51" i="3"/>
  <c r="M52" i="3"/>
  <c r="M53" i="3"/>
  <c r="M54" i="3"/>
  <c r="M55" i="3"/>
  <c r="M56" i="3"/>
  <c r="M57" i="3"/>
  <c r="M58" i="3"/>
  <c r="M59" i="3"/>
  <c r="M60" i="3"/>
  <c r="M61" i="3"/>
  <c r="M62" i="3"/>
  <c r="M63" i="3"/>
  <c r="M64" i="3"/>
  <c r="M65" i="3"/>
  <c r="M66" i="3"/>
  <c r="M67" i="3"/>
  <c r="M68" i="3"/>
  <c r="M69" i="3"/>
  <c r="M70" i="3"/>
  <c r="M71" i="3"/>
  <c r="M72" i="3"/>
  <c r="M73" i="3"/>
  <c r="M74" i="3"/>
  <c r="M75" i="3"/>
  <c r="M76" i="3"/>
  <c r="M77" i="3"/>
  <c r="M78" i="3"/>
  <c r="M79" i="3"/>
  <c r="M80" i="3"/>
  <c r="M81" i="3"/>
  <c r="M82" i="3"/>
  <c r="M83" i="3"/>
  <c r="M84" i="3"/>
  <c r="M85" i="3"/>
  <c r="M86" i="3"/>
  <c r="M87" i="3"/>
  <c r="M88" i="3"/>
  <c r="M89" i="3"/>
  <c r="M90" i="3"/>
  <c r="M91" i="3"/>
  <c r="M92" i="3"/>
  <c r="M93" i="3"/>
  <c r="M94" i="3"/>
  <c r="M95" i="3"/>
  <c r="M96" i="3"/>
  <c r="M97" i="3"/>
  <c r="M98" i="3"/>
  <c r="M99" i="3"/>
  <c r="M100" i="3"/>
  <c r="M101" i="3"/>
  <c r="M102" i="3"/>
  <c r="M103" i="3"/>
  <c r="M104" i="3"/>
  <c r="M105" i="3"/>
  <c r="M106" i="3"/>
  <c r="M107" i="3"/>
  <c r="M108" i="3"/>
  <c r="M109" i="3"/>
  <c r="M110" i="3"/>
  <c r="M111" i="3"/>
  <c r="M112" i="3"/>
  <c r="H17" i="2"/>
  <c r="I17" i="3"/>
  <c r="J16" i="3"/>
  <c r="G5" i="3"/>
  <c r="J17" i="3"/>
  <c r="J293" i="3"/>
  <c r="J294" i="3"/>
  <c r="J295" i="3"/>
  <c r="J296" i="3"/>
  <c r="J297" i="3"/>
  <c r="J298" i="3"/>
  <c r="J299" i="3"/>
  <c r="J300" i="3"/>
  <c r="J301" i="3"/>
  <c r="J302" i="3"/>
  <c r="J303" i="3"/>
  <c r="J304" i="3"/>
  <c r="J305" i="3"/>
  <c r="J306" i="3"/>
  <c r="J307" i="3"/>
  <c r="J308" i="3"/>
  <c r="J309" i="3"/>
  <c r="J310" i="3"/>
  <c r="J311" i="3"/>
  <c r="J312" i="3"/>
  <c r="J313" i="3"/>
  <c r="J314" i="3"/>
  <c r="J315" i="3"/>
  <c r="J316" i="3"/>
  <c r="J317" i="3"/>
  <c r="J318" i="3"/>
  <c r="J319" i="3"/>
  <c r="J320" i="3"/>
  <c r="J321" i="3"/>
  <c r="J322" i="3"/>
  <c r="J323" i="3"/>
  <c r="J324" i="3"/>
  <c r="J325" i="3"/>
  <c r="J326" i="3"/>
  <c r="J327" i="3"/>
  <c r="J328" i="3"/>
  <c r="J329" i="3"/>
  <c r="J330" i="3"/>
  <c r="J331" i="3"/>
  <c r="J332" i="3"/>
  <c r="J333" i="3"/>
  <c r="J334" i="3"/>
  <c r="J335" i="3"/>
  <c r="J336" i="3"/>
  <c r="J337" i="3"/>
  <c r="J338" i="3"/>
  <c r="J339" i="3"/>
  <c r="J340" i="3"/>
  <c r="J341" i="3"/>
  <c r="J342" i="3"/>
  <c r="J343" i="3"/>
  <c r="J344" i="3"/>
  <c r="J345" i="3"/>
  <c r="J346" i="3"/>
  <c r="J347" i="3"/>
  <c r="J348" i="3"/>
  <c r="J349" i="3"/>
  <c r="J350" i="3"/>
  <c r="J351" i="3"/>
  <c r="J352" i="3"/>
  <c r="J353" i="3"/>
  <c r="J354" i="3"/>
  <c r="J355" i="3"/>
  <c r="J356" i="3"/>
  <c r="J357" i="3"/>
  <c r="J358" i="3"/>
  <c r="J359" i="3"/>
  <c r="J360" i="3"/>
  <c r="J361" i="3"/>
  <c r="J362" i="3"/>
  <c r="J363" i="3"/>
  <c r="J364" i="3"/>
  <c r="J365" i="3"/>
  <c r="J366" i="3"/>
  <c r="J367" i="3"/>
  <c r="J368" i="3"/>
  <c r="J369" i="3"/>
  <c r="J370" i="3"/>
  <c r="J371" i="3"/>
  <c r="J372" i="3"/>
  <c r="J373" i="3"/>
  <c r="J374" i="3"/>
  <c r="J375" i="3"/>
  <c r="J376" i="3"/>
  <c r="J377" i="3"/>
  <c r="J378" i="3"/>
  <c r="J379" i="3"/>
  <c r="J380" i="3"/>
  <c r="J381" i="3"/>
  <c r="J382" i="3"/>
  <c r="J383" i="3"/>
  <c r="J384" i="3"/>
  <c r="J385" i="3"/>
  <c r="J386" i="3"/>
  <c r="J387" i="3"/>
  <c r="J388" i="3"/>
  <c r="J389" i="3"/>
  <c r="J390" i="3"/>
  <c r="J391" i="3"/>
  <c r="J392" i="3"/>
  <c r="J393" i="3"/>
  <c r="J394" i="3"/>
  <c r="J395" i="3"/>
  <c r="J396" i="3"/>
  <c r="J397" i="3"/>
  <c r="J398" i="3"/>
  <c r="J399" i="3"/>
  <c r="J400" i="3"/>
  <c r="J401" i="3"/>
  <c r="J402" i="3"/>
  <c r="J403" i="3"/>
  <c r="J404" i="3"/>
  <c r="J405" i="3"/>
  <c r="J406" i="3"/>
  <c r="J407" i="3"/>
  <c r="J408" i="3"/>
  <c r="J409" i="3"/>
  <c r="J410" i="3"/>
  <c r="J411" i="3"/>
  <c r="J412" i="3"/>
  <c r="J413" i="3"/>
  <c r="J414" i="3"/>
  <c r="J415" i="3"/>
  <c r="J416" i="3"/>
  <c r="J417" i="3"/>
  <c r="J418" i="3"/>
  <c r="J419" i="3"/>
  <c r="J420" i="3"/>
  <c r="J421" i="3"/>
  <c r="J422" i="3"/>
  <c r="J423" i="3"/>
  <c r="J424" i="3"/>
  <c r="J425" i="3"/>
  <c r="J426" i="3"/>
  <c r="J427" i="3"/>
  <c r="J428" i="3"/>
  <c r="J429" i="3"/>
  <c r="J430" i="3"/>
  <c r="J431" i="3"/>
  <c r="J432" i="3"/>
  <c r="J230" i="3"/>
  <c r="J231" i="3"/>
  <c r="J232" i="3"/>
  <c r="J233" i="3"/>
  <c r="J234" i="3"/>
  <c r="J235" i="3"/>
  <c r="J236" i="3"/>
  <c r="J237" i="3"/>
  <c r="J238" i="3"/>
  <c r="J239" i="3"/>
  <c r="J240" i="3"/>
  <c r="J241" i="3"/>
  <c r="J242" i="3"/>
  <c r="J243" i="3"/>
  <c r="J244" i="3"/>
  <c r="J245" i="3"/>
  <c r="J246" i="3"/>
  <c r="J247" i="3"/>
  <c r="J248" i="3"/>
  <c r="J249" i="3"/>
  <c r="J250" i="3"/>
  <c r="J251" i="3"/>
  <c r="J252" i="3"/>
  <c r="J253" i="3"/>
  <c r="J254" i="3"/>
  <c r="J255" i="3"/>
  <c r="J256" i="3"/>
  <c r="J257" i="3"/>
  <c r="J258" i="3"/>
  <c r="J259" i="3"/>
  <c r="J260" i="3"/>
  <c r="J261" i="3"/>
  <c r="J262" i="3"/>
  <c r="J263" i="3"/>
  <c r="J264" i="3"/>
  <c r="J265" i="3"/>
  <c r="J266" i="3"/>
  <c r="J267" i="3"/>
  <c r="J268" i="3"/>
  <c r="J269" i="3"/>
  <c r="J270" i="3"/>
  <c r="J271" i="3"/>
  <c r="J272" i="3"/>
  <c r="J273" i="3"/>
  <c r="J274" i="3"/>
  <c r="J275" i="3"/>
  <c r="J276" i="3"/>
  <c r="J277" i="3"/>
  <c r="J278" i="3"/>
  <c r="J279" i="3"/>
  <c r="J280" i="3"/>
  <c r="J281" i="3"/>
  <c r="J282" i="3"/>
  <c r="J283" i="3"/>
  <c r="J284" i="3"/>
  <c r="J285" i="3"/>
  <c r="J286" i="3"/>
  <c r="J287" i="3"/>
  <c r="J288" i="3"/>
  <c r="J289" i="3"/>
  <c r="J290" i="3"/>
  <c r="J291" i="3"/>
  <c r="J292" i="3"/>
  <c r="I18" i="3"/>
  <c r="J18" i="3"/>
  <c r="I19" i="3"/>
  <c r="J19" i="3"/>
  <c r="I20" i="3"/>
  <c r="J20" i="3"/>
  <c r="J21" i="3"/>
  <c r="J22" i="3"/>
  <c r="J23" i="3"/>
  <c r="J24" i="3"/>
  <c r="J25" i="3"/>
  <c r="J26" i="3"/>
  <c r="J27" i="3"/>
  <c r="J28" i="3"/>
  <c r="J29" i="3"/>
  <c r="J30" i="3"/>
  <c r="J31" i="3"/>
  <c r="J32" i="3"/>
  <c r="J33" i="3"/>
  <c r="J34" i="3"/>
  <c r="J35" i="3"/>
  <c r="J36" i="3"/>
  <c r="J37" i="3"/>
  <c r="J38" i="3"/>
  <c r="J39" i="3"/>
  <c r="J40" i="3"/>
  <c r="J41" i="3"/>
  <c r="J42" i="3"/>
  <c r="J43" i="3"/>
  <c r="J44" i="3"/>
  <c r="J45" i="3"/>
  <c r="J46" i="3"/>
  <c r="J47" i="3"/>
  <c r="J48" i="3"/>
  <c r="J49" i="3"/>
  <c r="J50" i="3"/>
  <c r="J51" i="3"/>
  <c r="J52" i="3"/>
  <c r="J53" i="3"/>
  <c r="J54" i="3"/>
  <c r="J55" i="3"/>
  <c r="J56" i="3"/>
  <c r="J57" i="3"/>
  <c r="J58" i="3"/>
  <c r="J59" i="3"/>
  <c r="J60" i="3"/>
  <c r="J61" i="3"/>
  <c r="J62" i="3"/>
  <c r="J63" i="3"/>
  <c r="J64" i="3"/>
  <c r="J65" i="3"/>
  <c r="J66" i="3"/>
  <c r="J67" i="3"/>
  <c r="J68" i="3"/>
  <c r="J69" i="3"/>
  <c r="J70" i="3"/>
  <c r="J71" i="3"/>
  <c r="J72" i="3"/>
  <c r="J73" i="3"/>
  <c r="J74" i="3"/>
  <c r="J75" i="3"/>
  <c r="J76" i="3"/>
  <c r="J77" i="3"/>
  <c r="J78" i="3"/>
  <c r="J79" i="3"/>
  <c r="J80" i="3"/>
  <c r="J81" i="3"/>
  <c r="J82" i="3"/>
  <c r="J83" i="3"/>
  <c r="J84" i="3"/>
  <c r="J85" i="3"/>
  <c r="J86" i="3"/>
  <c r="J87" i="3"/>
  <c r="J88" i="3"/>
  <c r="J89" i="3"/>
  <c r="J90" i="3"/>
  <c r="J91" i="3"/>
  <c r="J92" i="3"/>
  <c r="J93" i="3"/>
  <c r="J94" i="3"/>
  <c r="J95" i="3"/>
  <c r="J96" i="3"/>
  <c r="J97" i="3"/>
  <c r="J98" i="3"/>
  <c r="J99" i="3"/>
  <c r="J100" i="3"/>
  <c r="J101" i="3"/>
  <c r="J102" i="3"/>
  <c r="J103" i="3"/>
  <c r="J104" i="3"/>
  <c r="J105" i="3"/>
  <c r="J106" i="3"/>
  <c r="J107" i="3"/>
  <c r="J108" i="3"/>
  <c r="J109" i="3"/>
  <c r="J110" i="3"/>
  <c r="J111" i="3"/>
  <c r="J112" i="3"/>
  <c r="J113" i="3"/>
  <c r="J114" i="3"/>
  <c r="J115" i="3"/>
  <c r="J116" i="3"/>
  <c r="J117" i="3"/>
  <c r="J118" i="3"/>
  <c r="J119" i="3"/>
  <c r="J120" i="3"/>
  <c r="J121" i="3"/>
  <c r="J122" i="3"/>
  <c r="J123" i="3"/>
  <c r="J124" i="3"/>
  <c r="J125" i="3"/>
  <c r="J126" i="3"/>
  <c r="J127" i="3"/>
  <c r="J128" i="3"/>
  <c r="J129" i="3"/>
  <c r="J130" i="3"/>
  <c r="J131" i="3"/>
  <c r="J132" i="3"/>
  <c r="J133" i="3"/>
  <c r="J134" i="3"/>
  <c r="J135" i="3"/>
  <c r="J136" i="3"/>
  <c r="J137" i="3"/>
  <c r="J138" i="3"/>
  <c r="J139" i="3"/>
  <c r="J140" i="3"/>
  <c r="J141" i="3"/>
  <c r="J142" i="3"/>
  <c r="J143" i="3"/>
  <c r="J144" i="3"/>
  <c r="J145" i="3"/>
  <c r="J146" i="3"/>
  <c r="J147" i="3"/>
  <c r="J148" i="3"/>
  <c r="J149" i="3"/>
  <c r="J150" i="3"/>
  <c r="J151" i="3"/>
  <c r="J152" i="3"/>
  <c r="J153" i="3"/>
  <c r="J154" i="3"/>
  <c r="J155" i="3"/>
  <c r="J156" i="3"/>
  <c r="J157" i="3"/>
  <c r="J158" i="3"/>
  <c r="J159" i="3"/>
  <c r="J160" i="3"/>
  <c r="J161" i="3"/>
  <c r="J162" i="3"/>
  <c r="J163" i="3"/>
  <c r="J164" i="3"/>
  <c r="J165" i="3"/>
  <c r="J166" i="3"/>
  <c r="J167" i="3"/>
  <c r="J168" i="3"/>
  <c r="J169" i="3"/>
  <c r="J170" i="3"/>
  <c r="J171" i="3"/>
  <c r="J172" i="3"/>
  <c r="J173" i="3"/>
  <c r="J174" i="3"/>
  <c r="J175" i="3"/>
  <c r="J176" i="3"/>
  <c r="J177" i="3"/>
  <c r="J178" i="3"/>
  <c r="J179" i="3"/>
  <c r="J180" i="3"/>
  <c r="J181" i="3"/>
  <c r="J182" i="3"/>
  <c r="J183" i="3"/>
  <c r="J184" i="3"/>
  <c r="J185" i="3"/>
  <c r="J186" i="3"/>
  <c r="J187" i="3"/>
  <c r="J188" i="3"/>
  <c r="J189" i="3"/>
  <c r="J190" i="3"/>
  <c r="J191" i="3"/>
  <c r="J192" i="3"/>
  <c r="J193" i="3"/>
  <c r="J194" i="3"/>
  <c r="J195" i="3"/>
  <c r="J196" i="3"/>
  <c r="J197" i="3"/>
  <c r="J198" i="3"/>
  <c r="J199" i="3"/>
  <c r="J200" i="3"/>
  <c r="J201" i="3"/>
  <c r="J202" i="3"/>
  <c r="J203" i="3"/>
  <c r="J204" i="3"/>
  <c r="J205" i="3"/>
  <c r="J206" i="3"/>
  <c r="J207" i="3"/>
  <c r="J208" i="3"/>
  <c r="J209" i="3"/>
  <c r="J210" i="3"/>
  <c r="J211" i="3"/>
  <c r="J212" i="3"/>
  <c r="J213" i="3"/>
  <c r="J214" i="3"/>
  <c r="J215" i="3"/>
  <c r="J216" i="3"/>
  <c r="J217" i="3"/>
  <c r="J218" i="3"/>
  <c r="J219" i="3"/>
  <c r="J220" i="3"/>
  <c r="J221" i="3"/>
  <c r="J222" i="3"/>
  <c r="J223" i="3"/>
  <c r="J224" i="3"/>
  <c r="J225" i="3"/>
  <c r="J226" i="3"/>
  <c r="J227" i="3"/>
  <c r="I228" i="3"/>
  <c r="J228" i="3"/>
  <c r="I229" i="3"/>
  <c r="J229" i="3"/>
  <c r="C16" i="3"/>
  <c r="D16" i="3"/>
  <c r="D188" i="3"/>
  <c r="D189" i="3"/>
  <c r="D190" i="3"/>
  <c r="D191" i="3"/>
  <c r="D192" i="3"/>
  <c r="D193" i="3"/>
  <c r="D194" i="3"/>
  <c r="D195" i="3"/>
  <c r="D196" i="3"/>
  <c r="D197" i="3"/>
  <c r="D198" i="3"/>
  <c r="D199" i="3"/>
  <c r="D200" i="3"/>
  <c r="D201" i="3"/>
  <c r="D202" i="3"/>
  <c r="D203" i="3"/>
  <c r="D204" i="3"/>
  <c r="D205" i="3"/>
  <c r="D206" i="3"/>
  <c r="D207" i="3"/>
  <c r="D208" i="3"/>
  <c r="D209" i="3"/>
  <c r="D210" i="3"/>
  <c r="D211" i="3"/>
  <c r="D212" i="3"/>
  <c r="D213" i="3"/>
  <c r="D214" i="3"/>
  <c r="D215" i="3"/>
  <c r="D216" i="3"/>
  <c r="D217" i="3"/>
  <c r="D218" i="3"/>
  <c r="D219" i="3"/>
  <c r="D220" i="3"/>
  <c r="D221" i="3"/>
  <c r="D222" i="3"/>
  <c r="D223" i="3"/>
  <c r="D224" i="3"/>
  <c r="D225" i="3"/>
  <c r="D226" i="3"/>
  <c r="D227" i="3"/>
  <c r="D228" i="3"/>
  <c r="D229" i="3"/>
  <c r="D230" i="3"/>
  <c r="D231" i="3"/>
  <c r="D232" i="3"/>
  <c r="D233" i="3"/>
  <c r="D234" i="3"/>
  <c r="D235" i="3"/>
  <c r="D236" i="3"/>
  <c r="D237" i="3"/>
  <c r="D238" i="3"/>
  <c r="D239" i="3"/>
  <c r="D240" i="3"/>
  <c r="D241" i="3"/>
  <c r="D242" i="3"/>
  <c r="D243" i="3"/>
  <c r="D244" i="3"/>
  <c r="D245" i="3"/>
  <c r="D246" i="3"/>
  <c r="D247" i="3"/>
  <c r="D248" i="3"/>
  <c r="D249" i="3"/>
  <c r="D250" i="3"/>
  <c r="D251" i="3"/>
  <c r="D252" i="3"/>
  <c r="D253" i="3"/>
  <c r="D254" i="3"/>
  <c r="D255" i="3"/>
  <c r="D256" i="3"/>
  <c r="D257" i="3"/>
  <c r="D258" i="3"/>
  <c r="D259" i="3"/>
  <c r="D260" i="3"/>
  <c r="D261" i="3"/>
  <c r="D262" i="3"/>
  <c r="D263" i="3"/>
  <c r="D264" i="3"/>
  <c r="D265" i="3"/>
  <c r="D266" i="3"/>
  <c r="D267" i="3"/>
  <c r="D268" i="3"/>
  <c r="D269" i="3"/>
  <c r="D270" i="3"/>
  <c r="D271" i="3"/>
  <c r="D272" i="3"/>
  <c r="D273" i="3"/>
  <c r="D274" i="3"/>
  <c r="D275" i="3"/>
  <c r="D276" i="3"/>
  <c r="D277" i="3"/>
  <c r="D278" i="3"/>
  <c r="D279" i="3"/>
  <c r="D280" i="3"/>
  <c r="D281" i="3"/>
  <c r="D282" i="3"/>
  <c r="D283" i="3"/>
  <c r="D284" i="3"/>
  <c r="D285" i="3"/>
  <c r="D286" i="3"/>
  <c r="D287" i="3"/>
  <c r="D288" i="3"/>
  <c r="D289" i="3"/>
  <c r="D290" i="3"/>
  <c r="D291" i="3"/>
  <c r="D292" i="3"/>
  <c r="D293" i="3"/>
  <c r="D294" i="3"/>
  <c r="D295" i="3"/>
  <c r="D296" i="3"/>
  <c r="D297" i="3"/>
  <c r="D298" i="3"/>
  <c r="D299" i="3"/>
  <c r="D300" i="3"/>
  <c r="D301" i="3"/>
  <c r="D302" i="3"/>
  <c r="D303" i="3"/>
  <c r="D304" i="3"/>
  <c r="C188" i="3"/>
  <c r="C189" i="3"/>
  <c r="C190" i="3"/>
  <c r="C191" i="3"/>
  <c r="C192" i="3"/>
  <c r="C193" i="3"/>
  <c r="C194" i="3"/>
  <c r="C195" i="3"/>
  <c r="C196" i="3"/>
  <c r="C197" i="3"/>
  <c r="C198" i="3"/>
  <c r="C199" i="3"/>
  <c r="C200" i="3"/>
  <c r="C201" i="3"/>
  <c r="C202" i="3"/>
  <c r="C203" i="3"/>
  <c r="C204" i="3"/>
  <c r="C205" i="3"/>
  <c r="C206" i="3"/>
  <c r="C207" i="3"/>
  <c r="C208" i="3"/>
  <c r="C209" i="3"/>
  <c r="C210" i="3"/>
  <c r="C211" i="3"/>
  <c r="C212" i="3"/>
  <c r="C213" i="3"/>
  <c r="C214" i="3"/>
  <c r="C215" i="3"/>
  <c r="C216" i="3"/>
  <c r="C217" i="3"/>
  <c r="C218" i="3"/>
  <c r="C219" i="3"/>
  <c r="C220" i="3"/>
  <c r="C221" i="3"/>
  <c r="C222" i="3"/>
  <c r="C223" i="3"/>
  <c r="C224" i="3"/>
  <c r="C225" i="3"/>
  <c r="C226" i="3"/>
  <c r="C227" i="3"/>
  <c r="C228" i="3"/>
  <c r="C229" i="3"/>
  <c r="C230" i="3"/>
  <c r="C231" i="3"/>
  <c r="C232" i="3"/>
  <c r="C233" i="3"/>
  <c r="C234" i="3"/>
  <c r="C235" i="3"/>
  <c r="C236" i="3"/>
  <c r="C237" i="3"/>
  <c r="C238" i="3"/>
  <c r="C239" i="3"/>
  <c r="C240" i="3"/>
  <c r="C241" i="3"/>
  <c r="C242" i="3"/>
  <c r="C243" i="3"/>
  <c r="C244" i="3"/>
  <c r="C245" i="3"/>
  <c r="C246" i="3"/>
  <c r="C247" i="3"/>
  <c r="C248" i="3"/>
  <c r="C249" i="3"/>
  <c r="C250" i="3"/>
  <c r="C251" i="3"/>
  <c r="C252" i="3"/>
  <c r="C253" i="3"/>
  <c r="C254" i="3"/>
  <c r="C255" i="3"/>
  <c r="C256" i="3"/>
  <c r="C257" i="3"/>
  <c r="C258" i="3"/>
  <c r="C259" i="3"/>
  <c r="C260" i="3"/>
  <c r="C261" i="3"/>
  <c r="C262" i="3"/>
  <c r="C263" i="3"/>
  <c r="C264" i="3"/>
  <c r="C265" i="3"/>
  <c r="C266" i="3"/>
  <c r="C267" i="3"/>
  <c r="C268" i="3"/>
  <c r="C269" i="3"/>
  <c r="C270" i="3"/>
  <c r="C271" i="3"/>
  <c r="C272" i="3"/>
  <c r="G17" i="3"/>
  <c r="F18" i="3" a="1"/>
  <c r="F18" i="3"/>
  <c r="G18" i="3"/>
  <c r="F19" i="3" a="1"/>
  <c r="F19" i="3"/>
  <c r="G19" i="3"/>
  <c r="F20" i="3" a="1"/>
  <c r="F20" i="3"/>
  <c r="G20" i="3"/>
  <c r="F21" i="3" a="1"/>
  <c r="F21" i="3"/>
  <c r="G21" i="3"/>
  <c r="F22" i="3" a="1"/>
  <c r="F22" i="3"/>
  <c r="G22" i="3"/>
  <c r="F23" i="3" a="1"/>
  <c r="F23" i="3"/>
  <c r="G23" i="3"/>
  <c r="F24" i="3" a="1"/>
  <c r="F24" i="3"/>
  <c r="G24" i="3"/>
  <c r="F25" i="3" a="1"/>
  <c r="F25" i="3"/>
  <c r="G25" i="3"/>
  <c r="F26" i="3" a="1"/>
  <c r="F26" i="3"/>
  <c r="G26" i="3"/>
  <c r="F27" i="3" a="1"/>
  <c r="F27" i="3"/>
  <c r="G27" i="3"/>
  <c r="F28" i="3" a="1"/>
  <c r="F28" i="3"/>
  <c r="G28" i="3"/>
  <c r="F29" i="3" a="1"/>
  <c r="F29" i="3"/>
  <c r="G29" i="3"/>
  <c r="F30" i="3" a="1"/>
  <c r="F30" i="3"/>
  <c r="G30" i="3"/>
  <c r="F31" i="3" a="1"/>
  <c r="F31" i="3"/>
  <c r="G31" i="3"/>
  <c r="F32" i="3" a="1"/>
  <c r="F32" i="3"/>
  <c r="G32" i="3"/>
  <c r="F33" i="3" a="1"/>
  <c r="F33" i="3"/>
  <c r="G33" i="3"/>
  <c r="F34" i="3" a="1"/>
  <c r="F34" i="3"/>
  <c r="G34" i="3"/>
  <c r="F35" i="3" a="1"/>
  <c r="F35" i="3"/>
  <c r="G35" i="3"/>
  <c r="F36" i="3" a="1"/>
  <c r="F36" i="3"/>
  <c r="G36" i="3"/>
  <c r="E4" i="1"/>
  <c r="B17" i="3"/>
  <c r="B16" i="3"/>
  <c r="D5" i="3"/>
  <c r="C5" i="3"/>
  <c r="K22" i="1"/>
  <c r="K23" i="1"/>
  <c r="K24" i="1"/>
  <c r="A5" i="3"/>
  <c r="K21" i="1"/>
  <c r="K6" i="1"/>
  <c r="K7" i="1"/>
  <c r="K8" i="1"/>
  <c r="K9" i="1"/>
  <c r="K10" i="1"/>
  <c r="K11" i="1"/>
  <c r="K12" i="1"/>
  <c r="K13" i="1"/>
  <c r="K14" i="1"/>
  <c r="K15" i="1"/>
  <c r="K16" i="1"/>
  <c r="K17" i="1"/>
  <c r="K18" i="1"/>
  <c r="K19" i="1"/>
  <c r="K20" i="1"/>
  <c r="K5" i="1"/>
  <c r="B5" i="3"/>
  <c r="F37" i="3" a="1"/>
  <c r="F37" i="3"/>
  <c r="G37" i="3"/>
  <c r="F38" i="3" a="1"/>
  <c r="F38" i="3"/>
  <c r="G38" i="3"/>
  <c r="F39" i="3" a="1"/>
  <c r="F39" i="3"/>
  <c r="G39" i="3"/>
  <c r="F40" i="3" a="1"/>
  <c r="F40" i="3"/>
  <c r="G40" i="3"/>
  <c r="F41" i="3" a="1"/>
  <c r="F41" i="3"/>
  <c r="G41" i="3"/>
  <c r="F42" i="3" a="1"/>
  <c r="F42" i="3"/>
  <c r="G42" i="3"/>
  <c r="F43" i="3" a="1"/>
  <c r="F43" i="3"/>
  <c r="G43" i="3"/>
  <c r="F44" i="3" a="1"/>
  <c r="F44" i="3"/>
  <c r="G44" i="3"/>
  <c r="F45" i="3" a="1"/>
  <c r="F45" i="3"/>
  <c r="G45" i="3"/>
  <c r="F46" i="3" a="1"/>
  <c r="F46" i="3"/>
  <c r="G46" i="3"/>
  <c r="F47" i="3" a="1"/>
  <c r="F47" i="3"/>
  <c r="G47" i="3"/>
  <c r="F48" i="3" a="1"/>
  <c r="F48" i="3"/>
  <c r="G48" i="3"/>
  <c r="F49" i="3" a="1"/>
  <c r="F49" i="3"/>
  <c r="G49" i="3"/>
  <c r="F50" i="3" a="1"/>
  <c r="F50" i="3"/>
  <c r="G50" i="3"/>
  <c r="F51" i="3" a="1"/>
  <c r="F51" i="3"/>
  <c r="G51" i="3"/>
  <c r="F52" i="3" a="1"/>
  <c r="F52" i="3"/>
  <c r="G52" i="3"/>
  <c r="F53" i="3" a="1"/>
  <c r="F53" i="3"/>
  <c r="G53" i="3"/>
  <c r="F54" i="3" a="1"/>
  <c r="F54" i="3"/>
  <c r="G54" i="3"/>
  <c r="F55" i="3" a="1"/>
  <c r="F55" i="3"/>
  <c r="G55" i="3"/>
  <c r="F56" i="3" a="1"/>
  <c r="F56" i="3"/>
  <c r="G56" i="3"/>
  <c r="F57" i="3" a="1"/>
  <c r="F57" i="3"/>
  <c r="G57" i="3"/>
  <c r="F58" i="3" a="1"/>
  <c r="F58" i="3"/>
  <c r="G58" i="3"/>
  <c r="F59" i="3" a="1"/>
  <c r="F59" i="3"/>
  <c r="G59" i="3"/>
  <c r="F60" i="3" a="1"/>
  <c r="F60" i="3"/>
  <c r="G60" i="3"/>
  <c r="F61" i="3" a="1"/>
  <c r="F61" i="3"/>
  <c r="G61" i="3"/>
  <c r="F62" i="3" a="1"/>
  <c r="F62" i="3"/>
  <c r="G62" i="3"/>
  <c r="F63" i="3" a="1"/>
  <c r="F63" i="3"/>
  <c r="G63" i="3"/>
  <c r="F64" i="3" a="1"/>
  <c r="F64" i="3"/>
  <c r="G64" i="3"/>
  <c r="F65" i="3" a="1"/>
  <c r="F65" i="3"/>
  <c r="G65" i="3"/>
  <c r="F66" i="3" a="1"/>
  <c r="F66" i="3"/>
  <c r="G66" i="3"/>
  <c r="F67" i="3" a="1"/>
  <c r="F67" i="3"/>
  <c r="G67" i="3"/>
  <c r="F68" i="3" a="1"/>
  <c r="F68" i="3"/>
  <c r="G68" i="3"/>
  <c r="F69" i="3" a="1"/>
  <c r="F69" i="3"/>
  <c r="G69" i="3"/>
  <c r="F70" i="3" a="1"/>
  <c r="F70" i="3"/>
  <c r="G70" i="3"/>
  <c r="F71" i="3" a="1"/>
  <c r="F71" i="3"/>
  <c r="G71" i="3"/>
  <c r="F72" i="3" a="1"/>
  <c r="F72" i="3"/>
  <c r="G72" i="3"/>
  <c r="F73" i="3" a="1"/>
  <c r="F73" i="3"/>
  <c r="G73" i="3"/>
  <c r="F74" i="3" a="1"/>
  <c r="F74" i="3"/>
  <c r="G74" i="3"/>
  <c r="F75" i="3" a="1"/>
  <c r="F75" i="3"/>
  <c r="G75" i="3"/>
  <c r="F76" i="3" a="1"/>
  <c r="F76" i="3"/>
  <c r="G76" i="3"/>
  <c r="F77" i="3" a="1"/>
  <c r="F77" i="3"/>
  <c r="G77" i="3"/>
  <c r="F78" i="3" a="1"/>
  <c r="F78" i="3"/>
  <c r="G78" i="3"/>
  <c r="F79" i="3" a="1"/>
  <c r="F79" i="3"/>
  <c r="G79" i="3"/>
  <c r="F80" i="3" a="1"/>
  <c r="F80" i="3"/>
  <c r="G80" i="3"/>
  <c r="F81" i="3" a="1"/>
  <c r="F81" i="3"/>
  <c r="G81" i="3"/>
  <c r="F82" i="3" a="1"/>
  <c r="F82" i="3"/>
  <c r="G82" i="3"/>
  <c r="F83" i="3" a="1"/>
  <c r="F83" i="3"/>
  <c r="G83" i="3"/>
  <c r="F84" i="3" a="1"/>
  <c r="F84" i="3"/>
  <c r="G84" i="3"/>
  <c r="F85" i="3" a="1"/>
  <c r="F85" i="3"/>
  <c r="G85" i="3"/>
  <c r="F86" i="3" a="1"/>
  <c r="F86" i="3"/>
  <c r="G86" i="3"/>
  <c r="F87" i="3" a="1"/>
  <c r="F87" i="3"/>
  <c r="G87" i="3"/>
  <c r="F88" i="3" a="1"/>
  <c r="F88" i="3"/>
  <c r="G88" i="3"/>
  <c r="F89" i="3" a="1"/>
  <c r="F89" i="3"/>
  <c r="G89" i="3"/>
  <c r="F90" i="3" a="1"/>
  <c r="F90" i="3"/>
  <c r="G90" i="3"/>
  <c r="F91" i="3" a="1"/>
  <c r="F91" i="3"/>
  <c r="G91" i="3"/>
  <c r="F92" i="3" a="1"/>
  <c r="F92" i="3"/>
  <c r="F93" i="3" a="1"/>
  <c r="F93" i="3"/>
  <c r="F94" i="3" a="1"/>
  <c r="F94" i="3"/>
  <c r="F95" i="3" a="1"/>
  <c r="F95" i="3"/>
  <c r="F96" i="3" a="1"/>
  <c r="F96" i="3"/>
  <c r="F97" i="3" a="1"/>
  <c r="F97" i="3"/>
  <c r="F98" i="3" a="1"/>
  <c r="F98" i="3"/>
  <c r="F99" i="3" a="1"/>
  <c r="F99" i="3"/>
  <c r="F100" i="3" a="1"/>
  <c r="F100" i="3"/>
  <c r="F101" i="3" a="1"/>
  <c r="F101" i="3"/>
  <c r="F102" i="3" a="1"/>
  <c r="F102" i="3"/>
  <c r="F103" i="3" a="1"/>
  <c r="F103" i="3"/>
  <c r="F104" i="3" a="1"/>
  <c r="F104" i="3"/>
  <c r="F105" i="3" a="1"/>
  <c r="F105" i="3"/>
  <c r="F106" i="3" a="1"/>
  <c r="F106" i="3"/>
  <c r="F107" i="3" a="1"/>
  <c r="F107" i="3"/>
  <c r="F108" i="3" a="1"/>
  <c r="F108" i="3"/>
  <c r="F109" i="3" a="1"/>
  <c r="F109" i="3"/>
  <c r="F110" i="3" a="1"/>
  <c r="F110" i="3"/>
  <c r="F111" i="3" a="1"/>
  <c r="F111" i="3"/>
  <c r="F112" i="3" a="1"/>
  <c r="F112" i="3"/>
  <c r="F113" i="3" a="1"/>
  <c r="F113" i="3"/>
  <c r="F114" i="3" a="1"/>
  <c r="F114" i="3"/>
  <c r="F115" i="3" a="1"/>
  <c r="F115" i="3"/>
  <c r="F116" i="3" a="1"/>
  <c r="F116" i="3"/>
  <c r="F117" i="3" a="1"/>
  <c r="F117" i="3"/>
  <c r="F118" i="3" a="1"/>
  <c r="F118" i="3"/>
  <c r="F119" i="3" a="1"/>
  <c r="F119" i="3"/>
  <c r="F120" i="3" a="1"/>
  <c r="F120" i="3"/>
  <c r="F121" i="3" a="1"/>
  <c r="F121" i="3"/>
  <c r="F122" i="3" a="1"/>
  <c r="F122" i="3"/>
  <c r="F123" i="3" a="1"/>
  <c r="F123" i="3"/>
  <c r="F124" i="3" a="1"/>
  <c r="F124" i="3"/>
  <c r="F125" i="3" a="1"/>
  <c r="F125" i="3"/>
  <c r="F126" i="3" a="1"/>
  <c r="F126" i="3"/>
  <c r="F127" i="3" a="1"/>
  <c r="F127" i="3"/>
  <c r="F128" i="3" a="1"/>
  <c r="F128" i="3"/>
  <c r="F129" i="3" a="1"/>
  <c r="F129" i="3"/>
  <c r="F130" i="3" a="1"/>
  <c r="F130" i="3"/>
  <c r="F131" i="3" a="1"/>
  <c r="F131" i="3"/>
  <c r="F132" i="3" a="1"/>
  <c r="F132" i="3"/>
  <c r="F133" i="3" a="1"/>
  <c r="F133" i="3"/>
  <c r="F134" i="3" a="1"/>
  <c r="F134" i="3"/>
  <c r="F135" i="3" a="1"/>
  <c r="F135" i="3"/>
  <c r="F136" i="3" a="1"/>
  <c r="F136" i="3"/>
  <c r="F137" i="3" a="1"/>
  <c r="F137" i="3"/>
  <c r="F138" i="3" a="1"/>
  <c r="F138" i="3"/>
  <c r="F139" i="3" a="1"/>
  <c r="F139" i="3"/>
  <c r="F140" i="3" a="1"/>
  <c r="F140" i="3"/>
  <c r="F141" i="3" a="1"/>
  <c r="F141" i="3"/>
  <c r="F142" i="3" a="1"/>
  <c r="F142" i="3"/>
  <c r="F143" i="3" a="1"/>
  <c r="F143" i="3"/>
  <c r="F144" i="3" a="1"/>
  <c r="F144" i="3"/>
  <c r="F145" i="3" a="1"/>
  <c r="F145" i="3"/>
  <c r="F146" i="3" a="1"/>
  <c r="F146" i="3"/>
  <c r="F147" i="3" a="1"/>
  <c r="F147" i="3"/>
  <c r="F148" i="3" a="1"/>
  <c r="F148" i="3"/>
  <c r="F149" i="3" a="1"/>
  <c r="F149" i="3"/>
  <c r="F150" i="3" a="1"/>
  <c r="F150" i="3"/>
  <c r="F151" i="3" a="1"/>
  <c r="F151" i="3"/>
  <c r="F152" i="3" a="1"/>
  <c r="F152"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Keri Byrne</author>
  </authors>
  <commentList>
    <comment ref="D3" authorId="0" shapeId="0" xr:uid="{00000000-0006-0000-0100-000001000000}">
      <text>
        <r>
          <rPr>
            <b/>
            <sz val="9"/>
            <color rgb="FF354157"/>
            <rFont val="Calibri"/>
          </rPr>
          <t xml:space="preserve">Click on the up &amp; down arrow icon to the right of the cell to select the stage you want to move the opportunity to.
Add/remove stages in the 'Settings &amp; Instructions' sheet.
</t>
        </r>
      </text>
    </comment>
    <comment ref="F3" authorId="0" shapeId="0" xr:uid="{00000000-0006-0000-0100-000002000000}">
      <text>
        <r>
          <rPr>
            <b/>
            <sz val="9"/>
            <color theme="7" tint="-0.249977111117893"/>
            <rFont val="Calibri"/>
          </rPr>
          <t>IMPORTANT: edit stage probability in the 'Settings &amp; Instruction' sheet. Editing it here will remove the complex formula that automatically updates expected revenue and insights.</t>
        </r>
        <r>
          <rPr>
            <b/>
            <sz val="9"/>
            <color rgb="FF354157"/>
            <rFont val="Calibri"/>
          </rPr>
          <t xml:space="preserve">
The probability is the likelihood that you will win a deal from this stage of your sales process.</t>
        </r>
      </text>
    </comment>
    <comment ref="G3" authorId="0" shapeId="0" xr:uid="{00000000-0006-0000-0100-000003000000}">
      <text>
        <r>
          <rPr>
            <b/>
            <sz val="9"/>
            <color theme="7" tint="-0.249977111117893"/>
            <rFont val="Calibri"/>
          </rPr>
          <t>IMPORTANT: This is calculated automatically. Editing it here will remove the complex formula that automatically updates the insights.</t>
        </r>
        <r>
          <rPr>
            <b/>
            <sz val="9"/>
            <color rgb="FF354157"/>
            <rFont val="Calibri"/>
          </rPr>
          <t xml:space="preserve">
Expected revenue takes the value of the opportunity and multiplies it by the % probability of the stage it's in.</t>
        </r>
      </text>
    </comment>
    <comment ref="H3" authorId="0" shapeId="0" xr:uid="{00000000-0006-0000-0100-000004000000}">
      <text>
        <r>
          <rPr>
            <b/>
            <sz val="9"/>
            <color theme="3"/>
            <rFont val="Calibri"/>
          </rPr>
          <t>This is used to calculate your average sales cycle ('Insights' sheet) and the automatic follow up reminder (highlighted red cells in the 'Last interacted on' column to the right).
More info on this in the 'Insights' and 'Settings &amp; Instructions' sheets.</t>
        </r>
        <r>
          <rPr>
            <sz val="9"/>
            <color theme="3"/>
            <rFont val="Calibri"/>
          </rPr>
          <t xml:space="preserve">
</t>
        </r>
      </text>
    </comment>
    <comment ref="I3" authorId="0" shapeId="0" xr:uid="{00000000-0006-0000-0100-000005000000}">
      <text>
        <r>
          <rPr>
            <b/>
            <sz val="9"/>
            <color theme="3"/>
            <rFont val="Calibri"/>
          </rPr>
          <t>If cells are highlighted in red, this means the date you expected to close these deal by has passed.</t>
        </r>
        <r>
          <rPr>
            <sz val="9"/>
            <color indexed="81"/>
            <rFont val="Calibri"/>
            <family val="2"/>
          </rPr>
          <t xml:space="preserve">
</t>
        </r>
      </text>
    </comment>
    <comment ref="J3" authorId="0" shapeId="0" xr:uid="{00000000-0006-0000-0100-000006000000}">
      <text>
        <r>
          <rPr>
            <b/>
            <sz val="9"/>
            <color rgb="FF354157"/>
            <rFont val="Calibri"/>
          </rPr>
          <t>Click the up &amp; down arrow to the right of the cell to assign a team member to the opportunity. 
Add/remove team members in the 'Settings &amp; Instructions' sheet.</t>
        </r>
      </text>
    </comment>
    <comment ref="K3" authorId="0" shapeId="0" xr:uid="{00000000-0006-0000-0100-000007000000}">
      <text>
        <r>
          <rPr>
            <b/>
            <sz val="9"/>
            <color rgb="FF354157"/>
            <rFont val="Calibri"/>
          </rPr>
          <t>The progress bar grows as an opportunity moves to stages with higher probabilty % (likelihood of winning).</t>
        </r>
      </text>
    </comment>
    <comment ref="L3" authorId="0" shapeId="0" xr:uid="{00000000-0006-0000-0100-000008000000}">
      <text>
        <r>
          <rPr>
            <b/>
            <sz val="9"/>
            <color theme="3"/>
            <rFont val="Calibri"/>
          </rPr>
          <t>Cells highlighted in red mean you haven't been in contact with this lead for 7 days (by default).
You can change the number of days after which you're reminded to follow up in the 'Settings &amp; Instructions' sheet.</t>
        </r>
        <r>
          <rPr>
            <sz val="9"/>
            <color indexed="81"/>
            <rFont val="Calibri"/>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Keri Byrne</author>
  </authors>
  <commentList>
    <comment ref="Q2" authorId="0" shapeId="0" xr:uid="{00000000-0006-0000-0300-000001000000}">
      <text>
        <r>
          <rPr>
            <sz val="9"/>
            <color theme="3"/>
            <rFont val="Calibri"/>
          </rPr>
          <t xml:space="preserve">This dynamic graph displays expected revenue per sales rep vs. what they've already sold.
The </t>
        </r>
        <r>
          <rPr>
            <b/>
            <sz val="9"/>
            <color rgb="FF242D3E"/>
            <rFont val="Calibri"/>
          </rPr>
          <t>dark blue bar</t>
        </r>
        <r>
          <rPr>
            <sz val="9"/>
            <color theme="3"/>
            <rFont val="Calibri"/>
          </rPr>
          <t xml:space="preserve"> is what the </t>
        </r>
        <r>
          <rPr>
            <b/>
            <sz val="9"/>
            <color rgb="FF242D3E"/>
            <rFont val="Calibri"/>
          </rPr>
          <t>rep has already won</t>
        </r>
        <r>
          <rPr>
            <sz val="9"/>
            <color theme="3"/>
            <rFont val="Calibri"/>
          </rPr>
          <t>.
The</t>
        </r>
        <r>
          <rPr>
            <sz val="9"/>
            <color rgb="FF7D8AA0"/>
            <rFont val="Calibri"/>
          </rPr>
          <t xml:space="preserve"> </t>
        </r>
        <r>
          <rPr>
            <b/>
            <sz val="9"/>
            <color rgb="FF7D8AA0"/>
            <rFont val="Calibri"/>
          </rPr>
          <t>light blue bar</t>
        </r>
        <r>
          <rPr>
            <sz val="9"/>
            <color theme="3"/>
            <rFont val="Calibri"/>
          </rPr>
          <t xml:space="preserve"> is the revenue this</t>
        </r>
        <r>
          <rPr>
            <b/>
            <sz val="9"/>
            <color rgb="FF7D8AA0"/>
            <rFont val="Calibri"/>
          </rPr>
          <t xml:space="preserve"> rep is expected to bring in</t>
        </r>
        <r>
          <rPr>
            <sz val="9"/>
            <color theme="3"/>
            <rFont val="Calibri"/>
          </rPr>
          <t xml:space="preserve">.
The </t>
        </r>
        <r>
          <rPr>
            <b/>
            <sz val="9"/>
            <color theme="1"/>
            <rFont val="Calibri"/>
          </rPr>
          <t>black diamond</t>
        </r>
        <r>
          <rPr>
            <sz val="9"/>
            <color theme="3"/>
            <rFont val="Calibri"/>
          </rPr>
          <t xml:space="preserve"> represents the</t>
        </r>
        <r>
          <rPr>
            <b/>
            <sz val="9"/>
            <color theme="3"/>
            <rFont val="Calibri"/>
          </rPr>
          <t xml:space="preserve"> </t>
        </r>
        <r>
          <rPr>
            <b/>
            <sz val="9"/>
            <color theme="1"/>
            <rFont val="Calibri"/>
          </rPr>
          <t>target set for each sales rep</t>
        </r>
        <r>
          <rPr>
            <sz val="9"/>
            <color theme="3"/>
            <rFont val="Calibri"/>
          </rPr>
          <t xml:space="preserve">.
This graph automatically updates based on the opportunities in the sales funnel, probability per stage and target per sales rep.
Set targets and edit stages/probability in the 'Settings &amp; Instructions' sheet.
Assign sales reps to opportunities in the 'Sales Funnel' sheet.
</t>
        </r>
        <r>
          <rPr>
            <sz val="9"/>
            <color indexed="81"/>
            <rFont val="Calibri"/>
            <family val="2"/>
          </rPr>
          <t xml:space="preserve">
</t>
        </r>
      </text>
    </comment>
    <comment ref="B4" authorId="0" shapeId="0" xr:uid="{00000000-0006-0000-0300-000002000000}">
      <text>
        <r>
          <rPr>
            <b/>
            <sz val="9"/>
            <color theme="3"/>
            <rFont val="Calibri"/>
          </rPr>
          <t>This is calculated by taking the value of each stage, multiplied by the % probability of that stage, then all of the stages added together.
This doesn't take into account stages with 0% or 100% probability. Opportunities in stages with 100% probability are counted toward your actual 'Won' revenue.
A comparison of what revenue you've already won vs. what you expect to bring in is visualized in the 'Expected revenue vs. Revenue goal' graph below.</t>
        </r>
      </text>
    </comment>
    <comment ref="C4" authorId="0" shapeId="0" xr:uid="{00000000-0006-0000-0300-000003000000}">
      <text>
        <r>
          <rPr>
            <b/>
            <sz val="9"/>
            <color theme="3"/>
            <rFont val="Calibri"/>
          </rPr>
          <t>The average value of a won opportunity in your sales funnel.</t>
        </r>
      </text>
    </comment>
    <comment ref="F4" authorId="0" shapeId="0" xr:uid="{00000000-0006-0000-0300-000004000000}">
      <text>
        <r>
          <rPr>
            <b/>
            <sz val="9"/>
            <color theme="3"/>
            <rFont val="Calibri"/>
          </rPr>
          <t>Taken from the 'Closing %' table below. This is the highest selling rep overall.</t>
        </r>
      </text>
    </comment>
    <comment ref="G4" authorId="0" shapeId="0" xr:uid="{00000000-0006-0000-0300-000005000000}">
      <text>
        <r>
          <rPr>
            <b/>
            <sz val="9"/>
            <color theme="3"/>
            <rFont val="Calibri"/>
          </rPr>
          <t>Out of all won and lost opportunities, the average % of deals won across the team.</t>
        </r>
      </text>
    </comment>
    <comment ref="I4" authorId="0" shapeId="0" xr:uid="{00000000-0006-0000-0300-000006000000}">
      <text>
        <r>
          <rPr>
            <b/>
            <sz val="9"/>
            <color theme="3"/>
            <rFont val="Calibri"/>
          </rPr>
          <t>The average amount of days it takes for an opportunity to go from the lead stage to the won or lost stage.
It's calculated using the 'Creation date' and 'Expected close date' in your 'Sales Funnel' sheet.</t>
        </r>
      </text>
    </comment>
    <comment ref="B15" authorId="0" shapeId="0" xr:uid="{00000000-0006-0000-0300-000007000000}">
      <text>
        <r>
          <rPr>
            <b/>
            <sz val="9"/>
            <color theme="3"/>
            <rFont val="Calibri"/>
          </rPr>
          <t>Set targets and add/remove sales reps in the 'Settings &amp; Instructions' sheet.</t>
        </r>
      </text>
    </comment>
    <comment ref="D15" authorId="0" shapeId="0" xr:uid="{00000000-0006-0000-0300-000008000000}">
      <text>
        <r>
          <rPr>
            <b/>
            <sz val="9"/>
            <color theme="3"/>
            <rFont val="Calibri"/>
          </rPr>
          <t>Add/remove sales reps &amp; set targets in 'Settings &amp; Instructions'. Assign sales reps opportunities in the 'Sales Funnel' sheet.
Expected revenue is calculated based on the value of an opportunity times the probability of the stage it's in.</t>
        </r>
      </text>
    </comment>
    <comment ref="F15" authorId="0" shapeId="0" xr:uid="{00000000-0006-0000-0300-000009000000}">
      <text>
        <r>
          <rPr>
            <b/>
            <sz val="9"/>
            <color theme="3"/>
            <rFont val="Calibri"/>
          </rPr>
          <t>The earnings per account summarizes the total value of the won opportunities per account (company).</t>
        </r>
        <r>
          <rPr>
            <b/>
            <sz val="9"/>
            <color indexed="81"/>
            <rFont val="Calibri"/>
            <family val="2"/>
          </rPr>
          <t xml:space="preserve">
</t>
        </r>
      </text>
    </comment>
    <comment ref="I15" authorId="0" shapeId="0" xr:uid="{00000000-0006-0000-0300-00000A000000}">
      <text>
        <r>
          <rPr>
            <b/>
            <sz val="9"/>
            <color theme="3"/>
            <rFont val="Calibri"/>
          </rPr>
          <t>This shows you out of all won &amp; lost opportunities, how many are won. Calculated per sales rep and on average for the team.
Add/remove sales reps in the 'Settings &amp; Instructions' sheet. Assign sales reps to opportunities in the 'Sales Funnel' sheet.
When the stage is set to 'Won' or 'Lost' it's reflected in this table and the 'Closing %' graph above.</t>
        </r>
      </text>
    </comment>
    <comment ref="N15" authorId="0" shapeId="0" xr:uid="{00000000-0006-0000-0300-00000B000000}">
      <text>
        <r>
          <rPr>
            <b/>
            <sz val="9"/>
            <color rgb="FF354157"/>
            <rFont val="Calibri"/>
          </rPr>
          <t xml:space="preserve">The % of opportunities that move to the next stage. 
This is calculated by taking the # of opportunities in the stage divided by the # of opportunities in the previous stage. </t>
        </r>
      </text>
    </comment>
  </commentList>
</comments>
</file>

<file path=xl/sharedStrings.xml><?xml version="1.0" encoding="utf-8"?>
<sst xmlns="http://schemas.openxmlformats.org/spreadsheetml/2006/main" count="224" uniqueCount="157">
  <si>
    <t>Contact Name</t>
  </si>
  <si>
    <t>Probability</t>
  </si>
  <si>
    <t>Company A</t>
  </si>
  <si>
    <t>Get in touch</t>
  </si>
  <si>
    <t>Company B</t>
  </si>
  <si>
    <t>Contacted</t>
  </si>
  <si>
    <t>Follow-up</t>
  </si>
  <si>
    <t>Company C</t>
  </si>
  <si>
    <t>Discuss proposal</t>
  </si>
  <si>
    <t>Company D</t>
  </si>
  <si>
    <t>Send contract for signing</t>
  </si>
  <si>
    <t>Expected 
Close Date</t>
  </si>
  <si>
    <t>GRAND TOTAL</t>
  </si>
  <si>
    <t>Luke Skywalker</t>
  </si>
  <si>
    <t>Michael Jordan</t>
  </si>
  <si>
    <t>Jon Snow</t>
  </si>
  <si>
    <t>Sherlock Holmes</t>
  </si>
  <si>
    <t>Jordan Belfort</t>
  </si>
  <si>
    <t>Leonardo Di Caprio</t>
  </si>
  <si>
    <t>Rachel Green</t>
  </si>
  <si>
    <t>Ivanka Trump</t>
  </si>
  <si>
    <t>Oprah Winfrey</t>
  </si>
  <si>
    <t>Marylin Monroe</t>
  </si>
  <si>
    <t>Michelle Obama</t>
  </si>
  <si>
    <t>Daenarys Targaryen</t>
  </si>
  <si>
    <t>Thomas</t>
  </si>
  <si>
    <t>Harry Potter</t>
  </si>
  <si>
    <t>Laura</t>
  </si>
  <si>
    <t>Michael</t>
  </si>
  <si>
    <t>Donna</t>
  </si>
  <si>
    <t>Harvey Specter</t>
  </si>
  <si>
    <t>Team member</t>
  </si>
  <si>
    <t>Lead</t>
  </si>
  <si>
    <t>Won</t>
  </si>
  <si>
    <t>Beyoncé Knowles</t>
  </si>
  <si>
    <t>Company F</t>
  </si>
  <si>
    <t>Company G</t>
  </si>
  <si>
    <t>Company H</t>
  </si>
  <si>
    <t>Company I</t>
  </si>
  <si>
    <t>Company J</t>
  </si>
  <si>
    <t>Company K</t>
  </si>
  <si>
    <t>Company L</t>
  </si>
  <si>
    <t>Company M</t>
  </si>
  <si>
    <t>Company N</t>
  </si>
  <si>
    <t>Company O</t>
  </si>
  <si>
    <t>Company P</t>
  </si>
  <si>
    <t>Company Q</t>
  </si>
  <si>
    <t>Katniss Everdeen</t>
  </si>
  <si>
    <t>Qualified</t>
  </si>
  <si>
    <t>Proposal made</t>
  </si>
  <si>
    <t>Lost</t>
  </si>
  <si>
    <t>You can add stages, change stage names, and adapt probabilities.</t>
  </si>
  <si>
    <t>This is the probability that an opportunity in this stage will make it to "Won".</t>
  </si>
  <si>
    <t>Company Name</t>
  </si>
  <si>
    <t>Expected Revenue</t>
  </si>
  <si>
    <t>Value</t>
  </si>
  <si>
    <t>Stage</t>
  </si>
  <si>
    <t>Next Step</t>
  </si>
  <si>
    <t>Settings: Customize the sales stages in your pipeline</t>
  </si>
  <si>
    <t>Contact Email</t>
  </si>
  <si>
    <t>luke@companya.com</t>
  </si>
  <si>
    <t>Average sales cycle</t>
  </si>
  <si>
    <t>Avg value</t>
  </si>
  <si>
    <t>Fridge</t>
  </si>
  <si>
    <t>Company R</t>
  </si>
  <si>
    <t>Brad Pitt</t>
  </si>
  <si>
    <t>Retarget later</t>
  </si>
  <si>
    <t>Progress to Won</t>
  </si>
  <si>
    <t>Stage name</t>
  </si>
  <si>
    <t>Sales rep</t>
  </si>
  <si>
    <t>Send onboarding material</t>
  </si>
  <si>
    <t>Company S</t>
  </si>
  <si>
    <t>Company T</t>
  </si>
  <si>
    <t>Company U</t>
  </si>
  <si>
    <t>Expected</t>
  </si>
  <si>
    <t># won opportunities</t>
  </si>
  <si>
    <t>Most sold rep</t>
  </si>
  <si>
    <t>Team closing %</t>
  </si>
  <si>
    <t>Last interacted on</t>
  </si>
  <si>
    <t>Closing % per rep graph?</t>
  </si>
  <si>
    <t>These targets are used in the 'Insights' sheet to calculate</t>
  </si>
  <si>
    <t>For more detailed targets and insights, try Salesflare for free at https://app.salesflare.com</t>
  </si>
  <si>
    <t>Once you've set your targets, head back to the 'Checklist' sheet.</t>
  </si>
  <si>
    <t>Settings: Set yearly targets for your teammates</t>
  </si>
  <si>
    <t>Use this checklist to help you get started.</t>
  </si>
  <si>
    <t>Step 1: Define your stages</t>
  </si>
  <si>
    <t>Check up on all the deals in your pipeline and identify the ones that hold up the pack.</t>
  </si>
  <si>
    <t xml:space="preserve">You can also add other data: size of the deal, expected closing date and sales rep working on the deal. </t>
  </si>
  <si>
    <t>Feel free to add/remove columns from the 'Sales Funnel' sheet.</t>
  </si>
  <si>
    <t>You don’t have to get rid of them. Instead, put them in an alternative funnel or create a 'fridge' stage, to follow up on later.</t>
  </si>
  <si>
    <t>Team target</t>
  </si>
  <si>
    <t>Team</t>
  </si>
  <si>
    <t>Target</t>
  </si>
  <si>
    <t>Earnings per account</t>
  </si>
  <si>
    <t>Total Won Revenue</t>
  </si>
  <si>
    <t>Closing %</t>
  </si>
  <si>
    <t>Creation date</t>
  </si>
  <si>
    <t># opportunities</t>
  </si>
  <si>
    <t>Conversion to next stage</t>
  </si>
  <si>
    <r>
      <rPr>
        <sz val="28"/>
        <color rgb="FF303B53"/>
        <rFont val="Ubuntu"/>
      </rPr>
      <t>Sales Funnel Insights</t>
    </r>
    <r>
      <rPr>
        <sz val="25"/>
        <color rgb="FF303B53"/>
        <rFont val="Ubuntu"/>
      </rPr>
      <t xml:space="preserve"> </t>
    </r>
    <r>
      <rPr>
        <sz val="25"/>
        <color theme="1"/>
        <rFont val="Helvetica Neue"/>
      </rPr>
      <t>🚀</t>
    </r>
  </si>
  <si>
    <t>Account Name</t>
  </si>
  <si>
    <t>-</t>
  </si>
  <si>
    <t>Ron Weasley</t>
  </si>
  <si>
    <t>Reese Witherspoon</t>
  </si>
  <si>
    <t>Will Ferrell</t>
  </si>
  <si>
    <t>Settings: Follow up reminder</t>
  </si>
  <si>
    <t>Days</t>
  </si>
  <si>
    <t>Total opportunities</t>
  </si>
  <si>
    <t>This Sales Funnel Template was created by Salesflare, maker of intelligent CRM software.</t>
  </si>
  <si>
    <t>This sales funnel template has 7 stages, feel free to adapt this below.</t>
  </si>
  <si>
    <t xml:space="preserve">This will break the insights calculations. </t>
  </si>
  <si>
    <t>PIPELINE</t>
  </si>
  <si>
    <t>FOLLOW UP</t>
  </si>
  <si>
    <t>TARGETS</t>
  </si>
  <si>
    <t>to follow up with a lead.</t>
  </si>
  <si>
    <t>Set the number of days after which you want to be reminded</t>
  </si>
  <si>
    <t>The cells in the tables below are used to update other sheets automatically.</t>
  </si>
  <si>
    <t xml:space="preserve">Sales Funnel' sheet will turn red, reminding you to follow up. </t>
  </si>
  <si>
    <t>Add stages &amp; set probabilities here</t>
  </si>
  <si>
    <t>Add sales reps &amp; set targets here</t>
  </si>
  <si>
    <t>For more detailed targets &amp; insights, try Salesflare for free</t>
  </si>
  <si>
    <t>at https://app.salesflare.com.</t>
  </si>
  <si>
    <t>After 10 days (default), the 'Last interacted on' cells in the</t>
  </si>
  <si>
    <t>Follow your progress in the insights dashboard.</t>
  </si>
  <si>
    <t>The insights are calculated automatically for you based on your other sheets.</t>
  </si>
  <si>
    <t>Click the red corners of tables/graphs to find out where they're calculated from.</t>
  </si>
  <si>
    <t xml:space="preserve">Don't change the name of 'Won' and 'Lost' stages. </t>
  </si>
  <si>
    <t>Add each step (stage) of your sales process under the 'Stage name' column.</t>
  </si>
  <si>
    <t>In the 'Settings &amp; Instructions' sheet:</t>
  </si>
  <si>
    <t>Assign a closing probability to each stage in the 'Probability' column.</t>
  </si>
  <si>
    <t>Step 2: Set targets</t>
  </si>
  <si>
    <t>Set your targets per team member.</t>
  </si>
  <si>
    <t>Add/remove team members in the 'Sales rep' column.</t>
  </si>
  <si>
    <t>In the 'Sales Funnel' sheet:</t>
  </si>
  <si>
    <t>Step 3: Fill your funnel</t>
  </si>
  <si>
    <t>Add your current leads to the 'Sales Funnel' sheet and assign them a stage.</t>
  </si>
  <si>
    <t>In the 'Insights' sheet:</t>
  </si>
  <si>
    <t>Step 4: Check your initial metrics</t>
  </si>
  <si>
    <t>In your calendar:</t>
  </si>
  <si>
    <t>Step 5: Set a reminder every 2 weeks</t>
  </si>
  <si>
    <t>They're open ended tables so that you can add extra info to the bottom of them, if needed.</t>
  </si>
  <si>
    <t>When you're ready:</t>
  </si>
  <si>
    <t>Save time by letting Salesflare automatically enrich your data for you.</t>
  </si>
  <si>
    <t>Find leads with Salesflare's email finder and LinkedIn sidebar.</t>
  </si>
  <si>
    <r>
      <t xml:space="preserve">Use code </t>
    </r>
    <r>
      <rPr>
        <b/>
        <sz val="12"/>
        <color rgb="FF000000"/>
        <rFont val="Arial"/>
        <family val="2"/>
      </rPr>
      <t>CRM25OFF</t>
    </r>
    <r>
      <rPr>
        <sz val="12"/>
        <color rgb="FF000000"/>
        <rFont val="Arial"/>
        <family val="2"/>
      </rPr>
      <t xml:space="preserve"> for 25% off for the first 6 months.</t>
    </r>
  </si>
  <si>
    <t>Step 6: Upgrade to a smarter CRM</t>
  </si>
  <si>
    <t>Susan</t>
  </si>
  <si>
    <t>Samantha</t>
  </si>
  <si>
    <t>John</t>
  </si>
  <si>
    <r>
      <rPr>
        <sz val="28"/>
        <color rgb="FF303B53"/>
        <rFont val="Ubuntu"/>
      </rPr>
      <t>Sales Funnel Template by Salesflare</t>
    </r>
    <r>
      <rPr>
        <sz val="25"/>
        <color rgb="FF303B53"/>
        <rFont val="Ubuntu"/>
      </rPr>
      <t xml:space="preserve"> </t>
    </r>
    <r>
      <rPr>
        <sz val="25"/>
        <color theme="1"/>
        <rFont val="Helvetica Neue"/>
      </rPr>
      <t>🚀</t>
    </r>
  </si>
  <si>
    <t>You can grab a free trial from the website https://salesflare.com</t>
  </si>
  <si>
    <t>Do a spring cleaning every one or two weeks.</t>
  </si>
  <si>
    <t>7/17/2025</t>
  </si>
  <si>
    <t>6/13/2025</t>
  </si>
  <si>
    <t>2/22/2025</t>
  </si>
  <si>
    <t>6/23/2025</t>
  </si>
  <si>
    <t>2025 Target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</si>
</sst>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0.00_-;\-&quot;$&quot;* #,##0.00_-;_-&quot;$&quot;* &quot;-&quot;??_-;_-@_-"/>
    <numFmt numFmtId="165" formatCode="_(&quot;€&quot;* #,##0.00_);_(&quot;€&quot;* \(#,##0.00\);_(&quot;€&quot;* &quot;-&quot;??_);_(@_)"/>
    <numFmt numFmtId="166" formatCode="m/d/yyyy;@"/>
    <numFmt numFmtId="167" formatCode="_-&quot;$&quot;* #,##0_-;\-&quot;$&quot;* #,##0_-;_-&quot;$&quot;* &quot;-&quot;??_-;_-@_-"/>
    <numFmt numFmtId="168" formatCode="[$-409]d\-mmm\-yyyy;@"/>
  </numFmts>
  <fonts count="48">
    <font>
      <sz val="12"/>
      <color theme="1"/>
      <name val="Calibri"/>
      <family val="2"/>
      <scheme val="minor"/>
    </font>
    <font>
      <sz val="12"/>
      <color theme="1"/>
      <name val="Calibri"/>
      <family val="2"/>
      <scheme val="minor"/>
    </font>
    <font>
      <sz val="12"/>
      <color theme="1"/>
      <name val="Calibri"/>
      <family val="2"/>
      <scheme val="minor"/>
    </font>
    <font>
      <sz val="12"/>
      <color theme="1"/>
      <name val="Helvetica Neue"/>
    </font>
    <font>
      <b/>
      <sz val="12"/>
      <color theme="1"/>
      <name val="Helvetica Neue"/>
    </font>
    <font>
      <sz val="14"/>
      <color theme="1"/>
      <name val="Helvetica Neue"/>
    </font>
    <font>
      <sz val="12"/>
      <color theme="1" tint="0.14999847407452621"/>
      <name val="Helvetica Neue"/>
    </font>
    <font>
      <sz val="13"/>
      <color theme="1"/>
      <name val="Helvetica Neue"/>
    </font>
    <font>
      <b/>
      <sz val="13"/>
      <color theme="1" tint="0.14999847407452621"/>
      <name val="Helvetica Neue"/>
    </font>
    <font>
      <u/>
      <sz val="11"/>
      <color theme="10"/>
      <name val="Helvetica Neue"/>
    </font>
    <font>
      <u/>
      <sz val="12"/>
      <color theme="11"/>
      <name val="Calibri"/>
      <family val="2"/>
      <scheme val="minor"/>
    </font>
    <font>
      <b/>
      <sz val="12"/>
      <color theme="1" tint="0.14999847407452621"/>
      <name val="Helvetica Neue"/>
    </font>
    <font>
      <b/>
      <sz val="13"/>
      <color indexed="8"/>
      <name val="Helvetica Neue"/>
    </font>
    <font>
      <sz val="13"/>
      <color indexed="8"/>
      <name val="Helvetica Neue"/>
    </font>
    <font>
      <b/>
      <sz val="14"/>
      <color theme="1" tint="0.14999847407452621"/>
      <name val="Helvetica Neue"/>
    </font>
    <font>
      <sz val="12"/>
      <color theme="1"/>
      <name val="Helvetica Neue Medium"/>
    </font>
    <font>
      <sz val="12"/>
      <color theme="0"/>
      <name val="Helvetica Neue Medium"/>
    </font>
    <font>
      <sz val="12"/>
      <color rgb="FF000000"/>
      <name val="Helvetica Neue"/>
    </font>
    <font>
      <b/>
      <sz val="12"/>
      <color theme="0"/>
      <name val="Helvetica Neue"/>
    </font>
    <font>
      <b/>
      <sz val="12"/>
      <color theme="1" tint="0.14999847407452621"/>
      <name val="Helvetica Neue Medium"/>
    </font>
    <font>
      <sz val="12"/>
      <color theme="1"/>
      <name val="Ubuntu"/>
    </font>
    <font>
      <b/>
      <sz val="12"/>
      <color theme="1"/>
      <name val="Ubuntu"/>
    </font>
    <font>
      <sz val="28"/>
      <color rgb="FF303B53"/>
      <name val="Ubuntu"/>
    </font>
    <font>
      <sz val="25"/>
      <color rgb="FF303B53"/>
      <name val="Ubuntu"/>
    </font>
    <font>
      <sz val="25"/>
      <color theme="1"/>
      <name val="Helvetica Neue"/>
    </font>
    <font>
      <b/>
      <sz val="13"/>
      <color theme="1"/>
      <name val="Helvetica Neue"/>
    </font>
    <font>
      <sz val="12"/>
      <color rgb="FF151515"/>
      <name val="Ubuntu"/>
    </font>
    <font>
      <b/>
      <sz val="12"/>
      <color rgb="FF2E2E2E"/>
      <name val="Ubuntu"/>
    </font>
    <font>
      <sz val="12"/>
      <color rgb="FF2E2E2E"/>
      <name val="Ubuntu"/>
    </font>
    <font>
      <sz val="12"/>
      <color theme="10"/>
      <name val="Helvetica Neue"/>
    </font>
    <font>
      <b/>
      <sz val="13"/>
      <color theme="1"/>
      <name val="Ubuntu"/>
    </font>
    <font>
      <i/>
      <sz val="12"/>
      <color rgb="FF9C9C9C"/>
      <name val="Helvetica Neue"/>
    </font>
    <font>
      <sz val="12"/>
      <color theme="7" tint="-0.249977111117893"/>
      <name val="Helvetica Neue"/>
    </font>
    <font>
      <sz val="9"/>
      <color indexed="81"/>
      <name val="Calibri"/>
      <family val="2"/>
    </font>
    <font>
      <b/>
      <sz val="9"/>
      <color indexed="81"/>
      <name val="Calibri"/>
      <family val="2"/>
    </font>
    <font>
      <b/>
      <sz val="9"/>
      <color theme="3"/>
      <name val="Calibri"/>
    </font>
    <font>
      <sz val="9"/>
      <color theme="3"/>
      <name val="Calibri"/>
    </font>
    <font>
      <sz val="9"/>
      <color rgb="FF7D8AA0"/>
      <name val="Calibri"/>
    </font>
    <font>
      <b/>
      <sz val="9"/>
      <color rgb="FF7D8AA0"/>
      <name val="Calibri"/>
    </font>
    <font>
      <b/>
      <sz val="9"/>
      <color rgb="FF242D3E"/>
      <name val="Calibri"/>
    </font>
    <font>
      <b/>
      <sz val="9"/>
      <color theme="1"/>
      <name val="Calibri"/>
    </font>
    <font>
      <b/>
      <sz val="9"/>
      <color rgb="FF354157"/>
      <name val="Calibri"/>
    </font>
    <font>
      <u/>
      <sz val="12"/>
      <color theme="10"/>
      <name val="Helvetica Neue"/>
    </font>
    <font>
      <b/>
      <sz val="9"/>
      <color theme="7" tint="-0.249977111117893"/>
      <name val="Calibri"/>
    </font>
    <font>
      <b/>
      <sz val="12"/>
      <name val="Helvetica Neue"/>
    </font>
    <font>
      <sz val="12"/>
      <color rgb="FF000000"/>
      <name val="Arial"/>
      <family val="2"/>
    </font>
    <font>
      <b/>
      <sz val="12"/>
      <color rgb="FF000000"/>
      <name val="Arial"/>
      <family val="2"/>
    </font>
    <font>
      <sz val="13"/>
      <color rgb="FF000000"/>
      <name val="Helvetica Neue"/>
    </font>
  </fonts>
  <fills count="10">
    <fill>
      <patternFill patternType="none"/>
    </fill>
    <fill>
      <patternFill patternType="gray125"/>
    </fill>
    <fill>
      <patternFill patternType="solid">
        <fgColor rgb="FFEC595A"/>
        <bgColor indexed="64"/>
      </patternFill>
    </fill>
    <fill>
      <patternFill patternType="solid">
        <fgColor rgb="FF3E4D66"/>
        <bgColor indexed="64"/>
      </patternFill>
    </fill>
    <fill>
      <patternFill patternType="solid">
        <fgColor theme="0"/>
        <bgColor indexed="64"/>
      </patternFill>
    </fill>
    <fill>
      <patternFill patternType="solid">
        <fgColor rgb="FFF6F6F9"/>
        <bgColor indexed="64"/>
      </patternFill>
    </fill>
    <fill>
      <patternFill patternType="solid">
        <fgColor rgb="FFF4F4F8"/>
        <bgColor indexed="64"/>
      </patternFill>
    </fill>
    <fill>
      <patternFill patternType="solid">
        <fgColor rgb="FFF2F1F7"/>
        <bgColor indexed="64"/>
      </patternFill>
    </fill>
    <fill>
      <patternFill patternType="solid">
        <fgColor rgb="FFD9D9D9"/>
        <bgColor indexed="64"/>
      </patternFill>
    </fill>
    <fill>
      <patternFill patternType="solid">
        <fgColor rgb="FFFFFFFF"/>
        <bgColor indexed="64"/>
      </patternFill>
    </fill>
  </fills>
  <borders count="26">
    <border>
      <left/>
      <right/>
      <top/>
      <bottom/>
      <diagonal/>
    </border>
    <border>
      <left/>
      <right style="thin">
        <color rgb="FFE1E4E7"/>
      </right>
      <top/>
      <bottom/>
      <diagonal/>
    </border>
    <border>
      <left/>
      <right/>
      <top style="thin">
        <color rgb="FFEC595A"/>
      </top>
      <bottom style="thin">
        <color rgb="FFEC595A"/>
      </bottom>
      <diagonal/>
    </border>
    <border>
      <left/>
      <right style="thin">
        <color rgb="FFE1E4E7"/>
      </right>
      <top style="thin">
        <color rgb="FFEC595A"/>
      </top>
      <bottom style="thin">
        <color rgb="FFEC595A"/>
      </bottom>
      <diagonal/>
    </border>
    <border>
      <left style="thin">
        <color rgb="FFE1E4E7"/>
      </left>
      <right style="thin">
        <color rgb="FFE1E4E7"/>
      </right>
      <top style="thin">
        <color rgb="FFEC595A"/>
      </top>
      <bottom style="thin">
        <color rgb="FFEC595A"/>
      </bottom>
      <diagonal/>
    </border>
    <border>
      <left style="thin">
        <color rgb="FFE1E4E7"/>
      </left>
      <right/>
      <top/>
      <bottom/>
      <diagonal/>
    </border>
    <border>
      <left style="thin">
        <color auto="1"/>
      </left>
      <right style="thin">
        <color rgb="FFE1E4E7"/>
      </right>
      <top style="thin">
        <color auto="1"/>
      </top>
      <bottom style="thin">
        <color auto="1"/>
      </bottom>
      <diagonal/>
    </border>
    <border>
      <left style="thin">
        <color rgb="FFE1E4E7"/>
      </left>
      <right style="thin">
        <color rgb="FFE1E4E7"/>
      </right>
      <top style="thin">
        <color auto="1"/>
      </top>
      <bottom style="thin">
        <color auto="1"/>
      </bottom>
      <diagonal/>
    </border>
    <border>
      <left/>
      <right/>
      <top style="thin">
        <color auto="1"/>
      </top>
      <bottom style="thin">
        <color auto="1"/>
      </bottom>
      <diagonal/>
    </border>
    <border>
      <left style="thin">
        <color theme="2"/>
      </left>
      <right style="thin">
        <color theme="2"/>
      </right>
      <top/>
      <bottom/>
      <diagonal/>
    </border>
    <border>
      <left style="thin">
        <color rgb="FFF4F4F8"/>
      </left>
      <right style="thin">
        <color rgb="FFF4F4F8"/>
      </right>
      <top style="thin">
        <color auto="1"/>
      </top>
      <bottom style="thin">
        <color auto="1"/>
      </bottom>
      <diagonal/>
    </border>
    <border>
      <left style="thin">
        <color auto="1"/>
      </left>
      <right style="thin">
        <color rgb="FFF4F4F8"/>
      </right>
      <top style="thin">
        <color auto="1"/>
      </top>
      <bottom style="thin">
        <color auto="1"/>
      </bottom>
      <diagonal/>
    </border>
    <border>
      <left style="thin">
        <color rgb="FFF4F4F8"/>
      </left>
      <right style="thin">
        <color rgb="FF2E2E2E"/>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theme="2"/>
      </right>
      <top style="thin">
        <color auto="1"/>
      </top>
      <bottom style="thin">
        <color auto="1"/>
      </bottom>
      <diagonal/>
    </border>
    <border>
      <left style="thin">
        <color theme="2"/>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right style="thin">
        <color theme="2"/>
      </right>
      <top style="thin">
        <color rgb="FFEC595A"/>
      </top>
      <bottom style="thin">
        <color rgb="FFEC595A"/>
      </bottom>
      <diagonal/>
    </border>
    <border>
      <left/>
      <right style="thin">
        <color theme="2"/>
      </right>
      <top/>
      <bottom/>
      <diagonal/>
    </border>
  </borders>
  <cellStyleXfs count="50">
    <xf numFmtId="0" fontId="0" fillId="0" borderId="0"/>
    <xf numFmtId="165" fontId="2" fillId="0" borderId="0" applyFont="0" applyFill="0" applyBorder="0" applyAlignment="0" applyProtection="0"/>
    <xf numFmtId="9" fontId="1" fillId="0" borderId="0" applyFont="0" applyFill="0" applyBorder="0" applyAlignment="0" applyProtection="0"/>
    <xf numFmtId="0" fontId="9" fillId="0" borderId="0" applyNumberFormat="0" applyFill="0" applyBorder="0" applyAlignment="0" applyProtection="0">
      <alignment vertical="top"/>
      <protection locked="0"/>
    </xf>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cellStyleXfs>
  <cellXfs count="159">
    <xf numFmtId="0" fontId="0" fillId="0" borderId="0" xfId="0"/>
    <xf numFmtId="0" fontId="3" fillId="0" borderId="0" xfId="0" applyFont="1"/>
    <xf numFmtId="0" fontId="4" fillId="0" borderId="0" xfId="0" applyFont="1"/>
    <xf numFmtId="0" fontId="5" fillId="0" borderId="0" xfId="0" applyFont="1"/>
    <xf numFmtId="0" fontId="3" fillId="0" borderId="0" xfId="0" applyFont="1" applyAlignment="1">
      <alignment vertical="center"/>
    </xf>
    <xf numFmtId="0" fontId="3" fillId="0" borderId="0" xfId="0" applyFont="1" applyAlignment="1">
      <alignment horizontal="left" vertical="center" indent="1"/>
    </xf>
    <xf numFmtId="0" fontId="3" fillId="0" borderId="0" xfId="0" applyFont="1" applyAlignment="1">
      <alignment horizontal="left" indent="1"/>
    </xf>
    <xf numFmtId="9" fontId="3" fillId="0" borderId="0" xfId="2" applyFont="1" applyBorder="1" applyAlignment="1">
      <alignment horizontal="left" vertical="center" indent="1"/>
    </xf>
    <xf numFmtId="9" fontId="3" fillId="0" borderId="0" xfId="2" applyFont="1" applyAlignment="1">
      <alignment horizontal="left" indent="1"/>
    </xf>
    <xf numFmtId="0" fontId="3" fillId="0" borderId="5" xfId="0" applyFont="1" applyBorder="1" applyAlignment="1">
      <alignment horizontal="left" vertical="center" indent="1"/>
    </xf>
    <xf numFmtId="0" fontId="6" fillId="0" borderId="2" xfId="0" applyFont="1" applyBorder="1"/>
    <xf numFmtId="0" fontId="15" fillId="0" borderId="0" xfId="0" applyFont="1" applyAlignment="1">
      <alignment horizontal="left" vertical="center" indent="1"/>
    </xf>
    <xf numFmtId="0" fontId="16" fillId="3" borderId="1" xfId="0" applyFont="1" applyFill="1" applyBorder="1" applyAlignment="1">
      <alignment horizontal="left" vertical="center" indent="1"/>
    </xf>
    <xf numFmtId="0" fontId="18" fillId="2" borderId="3" xfId="0" applyFont="1" applyFill="1" applyBorder="1" applyAlignment="1">
      <alignment horizontal="left" vertical="center" indent="1"/>
    </xf>
    <xf numFmtId="0" fontId="20" fillId="0" borderId="0" xfId="0" applyFont="1"/>
    <xf numFmtId="0" fontId="21" fillId="0" borderId="0" xfId="0" applyFont="1" applyAlignment="1">
      <alignment horizontal="center" vertical="center"/>
    </xf>
    <xf numFmtId="0" fontId="22" fillId="0" borderId="0" xfId="0" applyFont="1" applyAlignment="1">
      <alignment horizontal="left" vertical="center" indent="1"/>
    </xf>
    <xf numFmtId="0" fontId="19" fillId="0" borderId="6" xfId="0" applyFont="1" applyBorder="1" applyAlignment="1">
      <alignment horizontal="left" vertical="center" indent="1"/>
    </xf>
    <xf numFmtId="0" fontId="19" fillId="0" borderId="7" xfId="0" applyFont="1" applyBorder="1" applyAlignment="1">
      <alignment horizontal="left" vertical="center" indent="1"/>
    </xf>
    <xf numFmtId="0" fontId="19" fillId="0" borderId="7" xfId="0" applyFont="1" applyBorder="1" applyAlignment="1">
      <alignment horizontal="left" vertical="center" wrapText="1" indent="1"/>
    </xf>
    <xf numFmtId="0" fontId="14" fillId="0" borderId="8" xfId="0" applyFont="1" applyBorder="1"/>
    <xf numFmtId="0" fontId="3" fillId="4" borderId="9" xfId="0" applyFont="1" applyFill="1" applyBorder="1" applyAlignment="1">
      <alignment horizontal="left" vertical="center" indent="1"/>
    </xf>
    <xf numFmtId="9" fontId="3" fillId="4" borderId="9" xfId="2" applyFont="1" applyFill="1" applyBorder="1" applyAlignment="1">
      <alignment horizontal="right" vertical="center" indent="1"/>
    </xf>
    <xf numFmtId="166" fontId="3" fillId="4" borderId="9" xfId="0" applyNumberFormat="1" applyFont="1" applyFill="1" applyBorder="1" applyAlignment="1">
      <alignment horizontal="left" vertical="center" indent="1"/>
    </xf>
    <xf numFmtId="9" fontId="3" fillId="4" borderId="9" xfId="2" applyFont="1" applyFill="1" applyBorder="1" applyAlignment="1">
      <alignment horizontal="left" vertical="center" indent="1"/>
    </xf>
    <xf numFmtId="0" fontId="3" fillId="4" borderId="9" xfId="0" applyFont="1" applyFill="1" applyBorder="1"/>
    <xf numFmtId="0" fontId="3" fillId="5" borderId="9" xfId="0" applyFont="1" applyFill="1" applyBorder="1" applyAlignment="1">
      <alignment horizontal="left" vertical="center" indent="1"/>
    </xf>
    <xf numFmtId="9" fontId="3" fillId="5" borderId="9" xfId="2" applyFont="1" applyFill="1" applyBorder="1" applyAlignment="1">
      <alignment horizontal="right" vertical="center" indent="1"/>
    </xf>
    <xf numFmtId="9" fontId="3" fillId="6" borderId="9" xfId="2" applyFont="1" applyFill="1" applyBorder="1" applyAlignment="1">
      <alignment horizontal="left" vertical="center" indent="1"/>
    </xf>
    <xf numFmtId="0" fontId="3" fillId="5" borderId="9" xfId="0" applyFont="1" applyFill="1" applyBorder="1"/>
    <xf numFmtId="0" fontId="17" fillId="4" borderId="9" xfId="0" applyFont="1" applyFill="1" applyBorder="1" applyAlignment="1">
      <alignment horizontal="left" vertical="center" indent="1"/>
    </xf>
    <xf numFmtId="0" fontId="17" fillId="5" borderId="9" xfId="0" applyFont="1" applyFill="1" applyBorder="1" applyAlignment="1">
      <alignment horizontal="left" vertical="center" indent="1"/>
    </xf>
    <xf numFmtId="0" fontId="3" fillId="6" borderId="9" xfId="0" applyFont="1" applyFill="1" applyBorder="1" applyAlignment="1">
      <alignment horizontal="left" vertical="center" indent="1"/>
    </xf>
    <xf numFmtId="0" fontId="17" fillId="6" borderId="9" xfId="0" applyFont="1" applyFill="1" applyBorder="1" applyAlignment="1">
      <alignment horizontal="left" vertical="center" indent="1"/>
    </xf>
    <xf numFmtId="0" fontId="3" fillId="6" borderId="9" xfId="0" applyFont="1" applyFill="1" applyBorder="1"/>
    <xf numFmtId="167" fontId="3" fillId="5" borderId="9" xfId="1" applyNumberFormat="1" applyFont="1" applyFill="1" applyBorder="1" applyAlignment="1">
      <alignment horizontal="left" vertical="center" indent="1"/>
    </xf>
    <xf numFmtId="167" fontId="3" fillId="4" borderId="9" xfId="1" applyNumberFormat="1" applyFont="1" applyFill="1" applyBorder="1" applyAlignment="1">
      <alignment horizontal="left" vertical="center" indent="1"/>
    </xf>
    <xf numFmtId="167" fontId="3" fillId="6" borderId="9" xfId="1" applyNumberFormat="1" applyFont="1" applyFill="1" applyBorder="1" applyAlignment="1">
      <alignment horizontal="left" vertical="center" indent="1"/>
    </xf>
    <xf numFmtId="167" fontId="3" fillId="4" borderId="9" xfId="0" applyNumberFormat="1" applyFont="1" applyFill="1" applyBorder="1" applyAlignment="1">
      <alignment horizontal="left" vertical="center" indent="1"/>
    </xf>
    <xf numFmtId="167" fontId="3" fillId="5" borderId="9" xfId="0" applyNumberFormat="1" applyFont="1" applyFill="1" applyBorder="1" applyAlignment="1">
      <alignment horizontal="left" vertical="center" indent="1"/>
    </xf>
    <xf numFmtId="167" fontId="3" fillId="6" borderId="9" xfId="0" applyNumberFormat="1" applyFont="1" applyFill="1" applyBorder="1" applyAlignment="1">
      <alignment horizontal="left" vertical="center" indent="1"/>
    </xf>
    <xf numFmtId="9" fontId="3" fillId="7" borderId="9" xfId="2" applyFont="1" applyFill="1" applyBorder="1" applyAlignment="1">
      <alignment horizontal="left" vertical="center" indent="1"/>
    </xf>
    <xf numFmtId="0" fontId="20" fillId="0" borderId="0" xfId="0" applyFont="1" applyAlignment="1">
      <alignment horizontal="center" vertical="center"/>
    </xf>
    <xf numFmtId="0" fontId="28" fillId="0" borderId="0" xfId="0" applyFont="1"/>
    <xf numFmtId="167" fontId="26" fillId="0" borderId="11" xfId="0" applyNumberFormat="1" applyFont="1" applyBorder="1" applyAlignment="1">
      <alignment horizontal="center" vertical="center"/>
    </xf>
    <xf numFmtId="167" fontId="20" fillId="0" borderId="10" xfId="1" applyNumberFormat="1" applyFont="1" applyBorder="1" applyAlignment="1">
      <alignment horizontal="center" vertical="center"/>
    </xf>
    <xf numFmtId="167" fontId="20" fillId="0" borderId="10" xfId="0" applyNumberFormat="1" applyFont="1" applyBorder="1" applyAlignment="1">
      <alignment horizontal="center" vertical="center"/>
    </xf>
    <xf numFmtId="1" fontId="20" fillId="0" borderId="12" xfId="0" applyNumberFormat="1" applyFont="1" applyBorder="1" applyAlignment="1">
      <alignment horizontal="center" vertical="center"/>
    </xf>
    <xf numFmtId="9" fontId="19" fillId="0" borderId="7" xfId="2" applyFont="1" applyFill="1" applyBorder="1" applyAlignment="1">
      <alignment horizontal="center" vertical="center"/>
    </xf>
    <xf numFmtId="164" fontId="20" fillId="0" borderId="0" xfId="0" applyNumberFormat="1" applyFont="1"/>
    <xf numFmtId="167" fontId="20" fillId="0" borderId="0" xfId="0" applyNumberFormat="1" applyFont="1"/>
    <xf numFmtId="9" fontId="20" fillId="0" borderId="0" xfId="2" applyFont="1"/>
    <xf numFmtId="166" fontId="3" fillId="0" borderId="0" xfId="0" applyNumberFormat="1" applyFont="1" applyAlignment="1">
      <alignment horizontal="left" vertical="center" indent="1"/>
    </xf>
    <xf numFmtId="166" fontId="3" fillId="0" borderId="0" xfId="0" applyNumberFormat="1" applyFont="1" applyAlignment="1">
      <alignment horizontal="left" indent="1"/>
    </xf>
    <xf numFmtId="166" fontId="3" fillId="0" borderId="0" xfId="0" applyNumberFormat="1" applyFont="1"/>
    <xf numFmtId="166" fontId="4" fillId="0" borderId="0" xfId="0" applyNumberFormat="1" applyFont="1"/>
    <xf numFmtId="0" fontId="20" fillId="6" borderId="17" xfId="0" applyFont="1" applyFill="1" applyBorder="1"/>
    <xf numFmtId="0" fontId="30" fillId="6" borderId="8" xfId="0" applyFont="1" applyFill="1" applyBorder="1" applyAlignment="1">
      <alignment horizontal="center" vertical="center"/>
    </xf>
    <xf numFmtId="0" fontId="30" fillId="6" borderId="18" xfId="0" applyFont="1" applyFill="1" applyBorder="1" applyAlignment="1">
      <alignment horizontal="center" vertical="center"/>
    </xf>
    <xf numFmtId="0" fontId="27" fillId="6" borderId="17" xfId="0" applyFont="1" applyFill="1" applyBorder="1" applyAlignment="1">
      <alignment horizontal="center" vertical="center"/>
    </xf>
    <xf numFmtId="0" fontId="27" fillId="6" borderId="8" xfId="0" applyFont="1" applyFill="1" applyBorder="1" applyAlignment="1">
      <alignment horizontal="center" vertical="center"/>
    </xf>
    <xf numFmtId="0" fontId="27" fillId="6" borderId="18" xfId="0" applyFont="1" applyFill="1" applyBorder="1" applyAlignment="1">
      <alignment horizontal="center" vertical="center" wrapText="1"/>
    </xf>
    <xf numFmtId="0" fontId="27" fillId="0" borderId="0" xfId="0" applyFont="1" applyAlignment="1">
      <alignment horizontal="center" vertical="center" wrapText="1"/>
    </xf>
    <xf numFmtId="0" fontId="27" fillId="6" borderId="17" xfId="0" applyFont="1" applyFill="1" applyBorder="1" applyAlignment="1">
      <alignment horizontal="center" vertical="center" wrapText="1"/>
    </xf>
    <xf numFmtId="0" fontId="20" fillId="0" borderId="19" xfId="0" applyFont="1" applyBorder="1" applyAlignment="1">
      <alignment horizontal="center" vertical="center"/>
    </xf>
    <xf numFmtId="9" fontId="20" fillId="0" borderId="20" xfId="0" applyNumberFormat="1" applyFont="1" applyBorder="1" applyAlignment="1">
      <alignment horizontal="center" vertical="center"/>
    </xf>
    <xf numFmtId="0" fontId="20" fillId="0" borderId="20" xfId="0" applyFont="1" applyBorder="1" applyAlignment="1">
      <alignment horizontal="center" vertical="center"/>
    </xf>
    <xf numFmtId="0" fontId="21" fillId="6" borderId="18" xfId="0" applyFont="1" applyFill="1" applyBorder="1" applyAlignment="1">
      <alignment horizontal="center" vertical="center" wrapText="1"/>
    </xf>
    <xf numFmtId="0" fontId="21" fillId="6" borderId="17" xfId="0" applyFont="1" applyFill="1" applyBorder="1" applyAlignment="1">
      <alignment horizontal="center" vertical="center" wrapText="1"/>
    </xf>
    <xf numFmtId="0" fontId="21" fillId="6" borderId="8" xfId="0" applyFont="1" applyFill="1" applyBorder="1" applyAlignment="1">
      <alignment horizontal="center" vertical="center" wrapText="1"/>
    </xf>
    <xf numFmtId="0" fontId="3" fillId="4" borderId="9" xfId="0" applyFont="1" applyFill="1" applyBorder="1" applyAlignment="1">
      <alignment horizontal="center" vertical="center"/>
    </xf>
    <xf numFmtId="0" fontId="19" fillId="0" borderId="18" xfId="0" applyFont="1" applyBorder="1" applyAlignment="1">
      <alignment horizontal="left" vertical="center" indent="1"/>
    </xf>
    <xf numFmtId="166" fontId="19" fillId="0" borderId="8" xfId="0" applyNumberFormat="1" applyFont="1" applyBorder="1" applyAlignment="1">
      <alignment horizontal="center" vertical="center" wrapText="1"/>
    </xf>
    <xf numFmtId="166" fontId="3" fillId="6" borderId="9" xfId="2" applyNumberFormat="1" applyFont="1" applyFill="1" applyBorder="1" applyAlignment="1">
      <alignment horizontal="left" vertical="center" indent="1"/>
    </xf>
    <xf numFmtId="166" fontId="3" fillId="4" borderId="9" xfId="2" applyNumberFormat="1" applyFont="1" applyFill="1" applyBorder="1" applyAlignment="1">
      <alignment horizontal="left" vertical="center" indent="1"/>
    </xf>
    <xf numFmtId="166" fontId="3" fillId="7" borderId="9" xfId="2" applyNumberFormat="1" applyFont="1" applyFill="1" applyBorder="1" applyAlignment="1">
      <alignment horizontal="left" vertical="center" indent="1"/>
    </xf>
    <xf numFmtId="0" fontId="21" fillId="4" borderId="0" xfId="0" applyFont="1" applyFill="1"/>
    <xf numFmtId="167" fontId="21" fillId="4" borderId="0" xfId="0" applyNumberFormat="1" applyFont="1" applyFill="1"/>
    <xf numFmtId="9" fontId="20" fillId="0" borderId="0" xfId="2" applyFont="1" applyBorder="1"/>
    <xf numFmtId="9" fontId="21" fillId="4" borderId="0" xfId="2" applyFont="1" applyFill="1" applyBorder="1"/>
    <xf numFmtId="0" fontId="21" fillId="6" borderId="14" xfId="0" applyFont="1" applyFill="1" applyBorder="1" applyAlignment="1">
      <alignment horizontal="center" vertical="center" wrapText="1"/>
    </xf>
    <xf numFmtId="0" fontId="21" fillId="6" borderId="13" xfId="0" applyFont="1" applyFill="1" applyBorder="1" applyAlignment="1">
      <alignment horizontal="center" vertical="center"/>
    </xf>
    <xf numFmtId="0" fontId="20" fillId="0" borderId="22" xfId="0" applyFont="1" applyBorder="1"/>
    <xf numFmtId="167" fontId="20" fillId="0" borderId="22" xfId="0" applyNumberFormat="1" applyFont="1" applyBorder="1"/>
    <xf numFmtId="0" fontId="6" fillId="8" borderId="4" xfId="0" applyFont="1" applyFill="1" applyBorder="1" applyAlignment="1">
      <alignment horizontal="center" vertical="center"/>
    </xf>
    <xf numFmtId="166" fontId="6" fillId="8" borderId="2" xfId="0" applyNumberFormat="1" applyFont="1" applyFill="1" applyBorder="1" applyAlignment="1">
      <alignment horizontal="center" vertical="center"/>
    </xf>
    <xf numFmtId="0" fontId="11" fillId="8" borderId="4" xfId="0" applyFont="1" applyFill="1" applyBorder="1" applyAlignment="1">
      <alignment horizontal="left" vertical="center" indent="1"/>
    </xf>
    <xf numFmtId="9" fontId="3" fillId="5" borderId="9" xfId="0" applyNumberFormat="1" applyFont="1" applyFill="1" applyBorder="1" applyAlignment="1">
      <alignment horizontal="right" vertical="center" indent="1"/>
    </xf>
    <xf numFmtId="9" fontId="3" fillId="4" borderId="0" xfId="2" applyFont="1" applyFill="1" applyBorder="1" applyAlignment="1">
      <alignment horizontal="right" vertical="center" indent="1"/>
    </xf>
    <xf numFmtId="167" fontId="11" fillId="8" borderId="4" xfId="0" applyNumberFormat="1" applyFont="1" applyFill="1" applyBorder="1" applyAlignment="1">
      <alignment horizontal="left" vertical="center" indent="1"/>
    </xf>
    <xf numFmtId="9" fontId="6" fillId="8" borderId="4" xfId="2" applyFont="1" applyFill="1" applyBorder="1" applyAlignment="1">
      <alignment horizontal="center" vertical="center"/>
    </xf>
    <xf numFmtId="0" fontId="7" fillId="4" borderId="0" xfId="0" applyFont="1" applyFill="1" applyAlignment="1">
      <alignment horizontal="left" vertical="center"/>
    </xf>
    <xf numFmtId="167" fontId="7" fillId="4" borderId="0" xfId="1" applyNumberFormat="1" applyFont="1" applyFill="1" applyBorder="1" applyAlignment="1">
      <alignment horizontal="left" vertical="center"/>
    </xf>
    <xf numFmtId="0" fontId="25" fillId="6" borderId="13" xfId="0" applyFont="1" applyFill="1" applyBorder="1" applyAlignment="1">
      <alignment horizontal="center" vertical="center"/>
    </xf>
    <xf numFmtId="0" fontId="25" fillId="4" borderId="0" xfId="0" applyFont="1" applyFill="1" applyAlignment="1">
      <alignment horizontal="left" vertical="center"/>
    </xf>
    <xf numFmtId="0" fontId="25" fillId="4" borderId="22" xfId="0" applyFont="1" applyFill="1" applyBorder="1" applyAlignment="1">
      <alignment horizontal="left" vertical="center"/>
    </xf>
    <xf numFmtId="167" fontId="25" fillId="4" borderId="22" xfId="0" applyNumberFormat="1" applyFont="1" applyFill="1" applyBorder="1" applyAlignment="1">
      <alignment horizontal="left" vertical="center"/>
    </xf>
    <xf numFmtId="0" fontId="12" fillId="6" borderId="13" xfId="0" applyFont="1" applyFill="1" applyBorder="1" applyAlignment="1">
      <alignment horizontal="center" vertical="center"/>
    </xf>
    <xf numFmtId="0" fontId="12" fillId="6" borderId="14" xfId="0" applyFont="1" applyFill="1" applyBorder="1" applyAlignment="1">
      <alignment horizontal="center" vertical="center"/>
    </xf>
    <xf numFmtId="0" fontId="13" fillId="4" borderId="0" xfId="0" applyFont="1" applyFill="1" applyAlignment="1">
      <alignment horizontal="left" vertical="center" wrapText="1"/>
    </xf>
    <xf numFmtId="9" fontId="7" fillId="4" borderId="0" xfId="0" applyNumberFormat="1" applyFont="1" applyFill="1" applyAlignment="1">
      <alignment horizontal="right" vertical="center"/>
    </xf>
    <xf numFmtId="0" fontId="31" fillId="4" borderId="0" xfId="0" applyFont="1" applyFill="1" applyAlignment="1">
      <alignment horizontal="left" vertical="center"/>
    </xf>
    <xf numFmtId="0" fontId="13" fillId="4" borderId="22" xfId="0" applyFont="1" applyFill="1" applyBorder="1" applyAlignment="1">
      <alignment horizontal="left" vertical="center" wrapText="1"/>
    </xf>
    <xf numFmtId="9" fontId="7" fillId="4" borderId="22" xfId="0" applyNumberFormat="1" applyFont="1" applyFill="1" applyBorder="1" applyAlignment="1">
      <alignment horizontal="right" vertical="center"/>
    </xf>
    <xf numFmtId="0" fontId="3" fillId="4" borderId="0" xfId="0" applyFont="1" applyFill="1" applyAlignment="1">
      <alignment horizontal="left" vertical="center"/>
    </xf>
    <xf numFmtId="0" fontId="29" fillId="4" borderId="0" xfId="3" applyFont="1" applyFill="1" applyBorder="1" applyAlignment="1" applyProtection="1">
      <alignment horizontal="left" vertical="center"/>
    </xf>
    <xf numFmtId="0" fontId="0" fillId="4" borderId="0" xfId="0" applyFill="1"/>
    <xf numFmtId="0" fontId="32" fillId="4" borderId="0" xfId="0" applyFont="1" applyFill="1" applyAlignment="1">
      <alignment horizontal="left" vertical="center"/>
    </xf>
    <xf numFmtId="0" fontId="8" fillId="4" borderId="0" xfId="0" applyFont="1" applyFill="1" applyAlignment="1">
      <alignment horizontal="left" vertical="center"/>
    </xf>
    <xf numFmtId="0" fontId="25" fillId="4" borderId="0" xfId="0" applyFont="1" applyFill="1"/>
    <xf numFmtId="0" fontId="12" fillId="4" borderId="0" xfId="0" applyFont="1" applyFill="1" applyAlignment="1">
      <alignment horizontal="left" vertical="center"/>
    </xf>
    <xf numFmtId="0" fontId="0" fillId="4" borderId="0" xfId="0" applyFill="1" applyAlignment="1">
      <alignment wrapText="1"/>
    </xf>
    <xf numFmtId="0" fontId="12" fillId="6" borderId="21" xfId="0" applyFont="1" applyFill="1" applyBorder="1" applyAlignment="1">
      <alignment horizontal="center" vertical="center"/>
    </xf>
    <xf numFmtId="0" fontId="7" fillId="4" borderId="21" xfId="0" applyFont="1" applyFill="1" applyBorder="1" applyAlignment="1">
      <alignment horizontal="center" vertical="center"/>
    </xf>
    <xf numFmtId="0" fontId="4" fillId="0" borderId="0" xfId="0" applyFont="1" applyAlignment="1">
      <alignment horizontal="left" indent="1"/>
    </xf>
    <xf numFmtId="0" fontId="6" fillId="8" borderId="24" xfId="0" applyFont="1" applyFill="1" applyBorder="1" applyAlignment="1">
      <alignment horizontal="center" vertical="center"/>
    </xf>
    <xf numFmtId="0" fontId="3" fillId="4" borderId="25" xfId="0" applyFont="1" applyFill="1" applyBorder="1"/>
    <xf numFmtId="0" fontId="4" fillId="4" borderId="0" xfId="0" applyFont="1" applyFill="1" applyAlignment="1">
      <alignment horizontal="left" vertical="center"/>
    </xf>
    <xf numFmtId="0" fontId="3" fillId="4" borderId="0" xfId="0" quotePrefix="1" applyFont="1" applyFill="1" applyAlignment="1">
      <alignment horizontal="left" vertical="center"/>
    </xf>
    <xf numFmtId="0" fontId="29" fillId="4" borderId="0" xfId="3" applyFont="1" applyFill="1" applyAlignment="1" applyProtection="1">
      <alignment horizontal="left" vertical="center"/>
    </xf>
    <xf numFmtId="0" fontId="3" fillId="4" borderId="0" xfId="0" applyFont="1" applyFill="1"/>
    <xf numFmtId="0" fontId="42" fillId="4" borderId="0" xfId="3" applyFont="1" applyFill="1" applyAlignment="1" applyProtection="1">
      <alignment horizontal="left" vertical="center"/>
    </xf>
    <xf numFmtId="9" fontId="3" fillId="0" borderId="0" xfId="0" applyNumberFormat="1" applyFont="1" applyAlignment="1">
      <alignment horizontal="left" vertical="center" indent="1"/>
    </xf>
    <xf numFmtId="167" fontId="3" fillId="4" borderId="0" xfId="0" applyNumberFormat="1" applyFont="1" applyFill="1" applyAlignment="1">
      <alignment horizontal="left" vertical="center" indent="1"/>
    </xf>
    <xf numFmtId="167" fontId="3" fillId="0" borderId="0" xfId="0" applyNumberFormat="1" applyFont="1" applyAlignment="1">
      <alignment horizontal="left" vertical="center" indent="1"/>
    </xf>
    <xf numFmtId="167" fontId="19" fillId="0" borderId="7" xfId="0" applyNumberFormat="1" applyFont="1" applyBorder="1" applyAlignment="1">
      <alignment horizontal="left" vertical="center" indent="1"/>
    </xf>
    <xf numFmtId="167" fontId="19" fillId="0" borderId="7" xfId="0" applyNumberFormat="1" applyFont="1" applyBorder="1" applyAlignment="1">
      <alignment horizontal="left" vertical="center" wrapText="1" indent="1"/>
    </xf>
    <xf numFmtId="0" fontId="4" fillId="0" borderId="0" xfId="0" applyFont="1" applyAlignment="1">
      <alignment horizontal="left" vertical="center" indent="1"/>
    </xf>
    <xf numFmtId="167" fontId="4" fillId="0" borderId="0" xfId="0" applyNumberFormat="1" applyFont="1" applyAlignment="1">
      <alignment horizontal="left" vertical="center" indent="1"/>
    </xf>
    <xf numFmtId="0" fontId="7" fillId="4" borderId="0" xfId="0" applyFont="1" applyFill="1" applyAlignment="1">
      <alignment horizontal="left" vertical="center" indent="1"/>
    </xf>
    <xf numFmtId="0" fontId="3" fillId="4" borderId="0" xfId="0" applyFont="1" applyFill="1" applyAlignment="1">
      <alignment horizontal="left" vertical="center" indent="1"/>
    </xf>
    <xf numFmtId="0" fontId="25" fillId="4" borderId="0" xfId="0" applyFont="1" applyFill="1" applyAlignment="1">
      <alignment horizontal="left" vertical="center" indent="1"/>
    </xf>
    <xf numFmtId="0" fontId="29" fillId="4" borderId="0" xfId="3" applyFont="1" applyFill="1" applyAlignment="1" applyProtection="1">
      <alignment horizontal="left" vertical="center" indent="1"/>
    </xf>
    <xf numFmtId="0" fontId="44" fillId="7" borderId="17" xfId="0" applyFont="1" applyFill="1" applyBorder="1" applyAlignment="1">
      <alignment horizontal="left" vertical="center" indent="1"/>
    </xf>
    <xf numFmtId="0" fontId="3" fillId="7" borderId="8" xfId="0" applyFont="1" applyFill="1" applyBorder="1" applyAlignment="1">
      <alignment horizontal="left" vertical="center" indent="1"/>
    </xf>
    <xf numFmtId="0" fontId="3" fillId="7" borderId="18" xfId="0" applyFont="1" applyFill="1" applyBorder="1" applyAlignment="1">
      <alignment horizontal="left" vertical="center" indent="1"/>
    </xf>
    <xf numFmtId="0" fontId="44" fillId="7" borderId="15" xfId="0" applyFont="1" applyFill="1" applyBorder="1" applyAlignment="1">
      <alignment horizontal="left" vertical="center" indent="1"/>
    </xf>
    <xf numFmtId="0" fontId="3" fillId="7" borderId="23" xfId="0" applyFont="1" applyFill="1" applyBorder="1" applyAlignment="1">
      <alignment horizontal="left" vertical="center" indent="1"/>
    </xf>
    <xf numFmtId="0" fontId="3" fillId="7" borderId="16" xfId="0" applyFont="1" applyFill="1" applyBorder="1" applyAlignment="1">
      <alignment horizontal="left" vertical="center" indent="1"/>
    </xf>
    <xf numFmtId="0" fontId="3" fillId="4" borderId="23" xfId="0" applyFont="1" applyFill="1" applyBorder="1" applyAlignment="1">
      <alignment horizontal="left" vertical="center" indent="1"/>
    </xf>
    <xf numFmtId="0" fontId="5" fillId="4" borderId="23" xfId="0" applyFont="1" applyFill="1" applyBorder="1" applyAlignment="1">
      <alignment horizontal="left" vertical="center" indent="1"/>
    </xf>
    <xf numFmtId="0" fontId="25" fillId="4" borderId="23" xfId="0" applyFont="1" applyFill="1" applyBorder="1" applyAlignment="1">
      <alignment horizontal="left" vertical="center" indent="1"/>
    </xf>
    <xf numFmtId="167" fontId="7" fillId="4" borderId="0" xfId="0" applyNumberFormat="1" applyFont="1" applyFill="1" applyAlignment="1">
      <alignment horizontal="left" vertical="center"/>
    </xf>
    <xf numFmtId="167" fontId="0" fillId="4" borderId="0" xfId="0" applyNumberFormat="1" applyFill="1"/>
    <xf numFmtId="167" fontId="25" fillId="6" borderId="14" xfId="0" applyNumberFormat="1" applyFont="1" applyFill="1" applyBorder="1" applyAlignment="1">
      <alignment horizontal="center" vertical="center"/>
    </xf>
    <xf numFmtId="0" fontId="0" fillId="9" borderId="0" xfId="0" applyFill="1" applyAlignment="1">
      <alignment vertical="center" wrapText="1"/>
    </xf>
    <xf numFmtId="0" fontId="47" fillId="9" borderId="0" xfId="0" applyFont="1" applyFill="1" applyAlignment="1">
      <alignment vertical="center" wrapText="1"/>
    </xf>
    <xf numFmtId="168" fontId="3" fillId="0" borderId="0" xfId="0" applyNumberFormat="1" applyFont="1" applyAlignment="1">
      <alignment horizontal="left" vertical="center" indent="1"/>
    </xf>
    <xf numFmtId="168" fontId="19" fillId="0" borderId="7" xfId="0" applyNumberFormat="1" applyFont="1" applyBorder="1" applyAlignment="1">
      <alignment horizontal="left" vertical="center" wrapText="1" indent="1"/>
    </xf>
    <xf numFmtId="168" fontId="6" fillId="8" borderId="4" xfId="0" applyNumberFormat="1" applyFont="1" applyFill="1" applyBorder="1" applyAlignment="1">
      <alignment horizontal="center" vertical="center"/>
    </xf>
    <xf numFmtId="168" fontId="3" fillId="4" borderId="9" xfId="0" applyNumberFormat="1" applyFont="1" applyFill="1" applyBorder="1" applyAlignment="1">
      <alignment horizontal="left" vertical="center" indent="1"/>
    </xf>
    <xf numFmtId="168" fontId="3" fillId="5" borderId="9" xfId="0" applyNumberFormat="1" applyFont="1" applyFill="1" applyBorder="1" applyAlignment="1">
      <alignment horizontal="left" vertical="center" indent="1"/>
    </xf>
    <xf numFmtId="168" fontId="3" fillId="6" borderId="9" xfId="0" applyNumberFormat="1" applyFont="1" applyFill="1" applyBorder="1" applyAlignment="1">
      <alignment horizontal="left" vertical="center" indent="1"/>
    </xf>
    <xf numFmtId="168" fontId="4" fillId="0" borderId="0" xfId="0" applyNumberFormat="1" applyFont="1" applyAlignment="1">
      <alignment horizontal="left" vertical="center" indent="1"/>
    </xf>
    <xf numFmtId="168" fontId="11" fillId="8" borderId="4" xfId="0" applyNumberFormat="1" applyFont="1" applyFill="1" applyBorder="1" applyAlignment="1">
      <alignment horizontal="center" vertical="center"/>
    </xf>
    <xf numFmtId="1" fontId="20" fillId="0" borderId="19" xfId="0" applyNumberFormat="1" applyFont="1" applyBorder="1" applyAlignment="1">
      <alignment horizontal="center" vertical="center"/>
    </xf>
    <xf numFmtId="0" fontId="31" fillId="4" borderId="0" xfId="0" applyFont="1" applyFill="1" applyAlignment="1">
      <alignment horizontal="center" wrapText="1"/>
    </xf>
    <xf numFmtId="0" fontId="21" fillId="6" borderId="17" xfId="0" applyFont="1" applyFill="1" applyBorder="1" applyAlignment="1">
      <alignment horizontal="center" vertical="center"/>
    </xf>
    <xf numFmtId="0" fontId="21" fillId="6" borderId="18" xfId="0" applyFont="1" applyFill="1" applyBorder="1" applyAlignment="1">
      <alignment horizontal="center" vertical="center"/>
    </xf>
  </cellXfs>
  <cellStyles count="50">
    <cellStyle name="Currency" xfId="1" builtinId="4"/>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Hyperlink" xfId="3" builtinId="8"/>
    <cellStyle name="Normal" xfId="0" builtinId="0"/>
    <cellStyle name="Percent" xfId="2" builtinId="5"/>
  </cellStyles>
  <dxfs count="2">
    <dxf>
      <font>
        <color rgb="FF9C0006"/>
      </font>
      <fill>
        <patternFill>
          <bgColor rgb="FFFFC7CE"/>
        </patternFill>
      </fill>
    </dxf>
    <dxf>
      <font>
        <color rgb="FF9C0006"/>
      </font>
      <fill>
        <patternFill>
          <bgColor rgb="FFFFC7CE"/>
        </patternFill>
      </fill>
    </dxf>
  </dxfs>
  <tableStyles count="0" defaultTableStyle="TableStyleMedium9" defaultPivotStyle="PivotStyleMedium7"/>
  <colors>
    <mruColors>
      <color rgb="FF303B53"/>
      <color rgb="FF242D3E"/>
      <color rgb="FF7D8AA0"/>
      <color rgb="FF9C9C9C"/>
      <color rgb="FF566D93"/>
      <color rgb="FF5DC55F"/>
      <color rgb="FF39B7E6"/>
      <color rgb="FF3E4D66"/>
      <color rgb="FFEC595A"/>
      <color rgb="FFFBC44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pPr>
            <a:r>
              <a:rPr lang="en-US" sz="1600">
                <a:solidFill>
                  <a:srgbClr val="7D8AA0"/>
                </a:solidFill>
                <a:latin typeface="Ubuntu"/>
                <a:cs typeface="Ubuntu"/>
              </a:rPr>
              <a:t>Expected and Won revenue vs.</a:t>
            </a:r>
            <a:r>
              <a:rPr lang="en-US" sz="1600" baseline="0">
                <a:solidFill>
                  <a:srgbClr val="7D8AA0"/>
                </a:solidFill>
                <a:latin typeface="Ubuntu"/>
                <a:cs typeface="Ubuntu"/>
              </a:rPr>
              <a:t> Target</a:t>
            </a:r>
            <a:endParaRPr lang="en-US" sz="1600">
              <a:solidFill>
                <a:srgbClr val="7D8AA0"/>
              </a:solidFill>
              <a:latin typeface="Ubuntu"/>
              <a:cs typeface="Ubuntu"/>
            </a:endParaRPr>
          </a:p>
        </c:rich>
      </c:tx>
      <c:overlay val="0"/>
    </c:title>
    <c:autoTitleDeleted val="0"/>
    <c:plotArea>
      <c:layout>
        <c:manualLayout>
          <c:layoutTarget val="inner"/>
          <c:xMode val="edge"/>
          <c:yMode val="edge"/>
          <c:x val="0.14868547681539801"/>
          <c:y val="0.17737266240157501"/>
          <c:w val="0.74659711286089203"/>
          <c:h val="0.76244217519684998"/>
        </c:manualLayout>
      </c:layout>
      <c:barChart>
        <c:barDir val="bar"/>
        <c:grouping val="clustered"/>
        <c:varyColors val="0"/>
        <c:ser>
          <c:idx val="0"/>
          <c:order val="0"/>
          <c:tx>
            <c:strRef>
              <c:f>Insights!$B$15:$D$15</c:f>
              <c:strCache>
                <c:ptCount val="3"/>
                <c:pt idx="0">
                  <c:v>Target</c:v>
                </c:pt>
                <c:pt idx="1">
                  <c:v>Won</c:v>
                </c:pt>
                <c:pt idx="2">
                  <c:v>Expected</c:v>
                </c:pt>
              </c:strCache>
            </c:strRef>
          </c:tx>
          <c:spPr>
            <a:solidFill>
              <a:srgbClr val="3E4D66"/>
            </a:solidFill>
          </c:spPr>
          <c:invertIfNegative val="0"/>
          <c:dLbls>
            <c:spPr>
              <a:noFill/>
              <a:ln>
                <a:noFill/>
              </a:ln>
              <a:effectLst/>
            </c:spPr>
            <c:txPr>
              <a:bodyPr/>
              <a:lstStyle/>
              <a:p>
                <a:pPr>
                  <a:defRPr>
                    <a:solidFill>
                      <a:srgbClr val="7D8AA0"/>
                    </a:solidFill>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Insights!$B$15:$D$15</c:f>
              <c:strCache>
                <c:ptCount val="3"/>
                <c:pt idx="0">
                  <c:v>Target</c:v>
                </c:pt>
                <c:pt idx="1">
                  <c:v>Won</c:v>
                </c:pt>
                <c:pt idx="2">
                  <c:v>Expected</c:v>
                </c:pt>
              </c:strCache>
            </c:strRef>
          </c:cat>
          <c:val>
            <c:numRef>
              <c:f>Insights!$B$16:$D$16</c:f>
              <c:numCache>
                <c:formatCode>_-"$"* #,##0_-;\-"$"* #,##0_-;_-"$"* "-"??_-;_-@_-</c:formatCode>
                <c:ptCount val="3"/>
                <c:pt idx="0">
                  <c:v>600000</c:v>
                </c:pt>
                <c:pt idx="1">
                  <c:v>721000</c:v>
                </c:pt>
                <c:pt idx="2">
                  <c:v>1114400</c:v>
                </c:pt>
              </c:numCache>
            </c:numRef>
          </c:val>
          <c:extLst>
            <c:ext xmlns:c16="http://schemas.microsoft.com/office/drawing/2014/chart" uri="{C3380CC4-5D6E-409C-BE32-E72D297353CC}">
              <c16:uniqueId val="{00000000-D16B-45D6-BE8E-83A48692607A}"/>
            </c:ext>
          </c:extLst>
        </c:ser>
        <c:dLbls>
          <c:showLegendKey val="0"/>
          <c:showVal val="0"/>
          <c:showCatName val="0"/>
          <c:showSerName val="0"/>
          <c:showPercent val="0"/>
          <c:showBubbleSize val="0"/>
        </c:dLbls>
        <c:gapWidth val="150"/>
        <c:axId val="-2138199096"/>
        <c:axId val="-2138196184"/>
      </c:barChart>
      <c:catAx>
        <c:axId val="-2138199096"/>
        <c:scaling>
          <c:orientation val="minMax"/>
        </c:scaling>
        <c:delete val="0"/>
        <c:axPos val="l"/>
        <c:numFmt formatCode="General" sourceLinked="0"/>
        <c:majorTickMark val="none"/>
        <c:minorTickMark val="none"/>
        <c:tickLblPos val="nextTo"/>
        <c:txPr>
          <a:bodyPr/>
          <a:lstStyle/>
          <a:p>
            <a:pPr>
              <a:defRPr>
                <a:solidFill>
                  <a:srgbClr val="7D8AA0"/>
                </a:solidFill>
              </a:defRPr>
            </a:pPr>
            <a:endParaRPr lang="fr-FR"/>
          </a:p>
        </c:txPr>
        <c:crossAx val="-2138196184"/>
        <c:crosses val="autoZero"/>
        <c:auto val="0"/>
        <c:lblAlgn val="ctr"/>
        <c:lblOffset val="100"/>
        <c:tickLblSkip val="1"/>
        <c:tickMarkSkip val="1"/>
        <c:noMultiLvlLbl val="0"/>
      </c:catAx>
      <c:valAx>
        <c:axId val="-2138196184"/>
        <c:scaling>
          <c:orientation val="minMax"/>
        </c:scaling>
        <c:delete val="1"/>
        <c:axPos val="b"/>
        <c:numFmt formatCode="_-&quot;$&quot;* #,##0_-;\-&quot;$&quot;* #,##0_-;_-&quot;$&quot;* &quot;-&quot;??_-;_-@_-" sourceLinked="1"/>
        <c:majorTickMark val="out"/>
        <c:minorTickMark val="none"/>
        <c:tickLblPos val="nextTo"/>
        <c:crossAx val="-2138199096"/>
        <c:crosses val="autoZero"/>
        <c:crossBetween val="between"/>
      </c:valAx>
    </c:plotArea>
    <c:plotVisOnly val="1"/>
    <c:dispBlanksAs val="gap"/>
    <c:showDLblsOverMax val="0"/>
  </c:chart>
  <c:printSettings>
    <c:headerFooter/>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solidFill>
                  <a:srgbClr val="9C9C9C"/>
                </a:solidFill>
              </a:defRPr>
            </a:pPr>
            <a:r>
              <a:rPr lang="en-US">
                <a:solidFill>
                  <a:srgbClr val="7D8AA0"/>
                </a:solidFill>
              </a:rPr>
              <a:t>Expected</a:t>
            </a:r>
            <a:r>
              <a:rPr lang="en-US" baseline="0">
                <a:solidFill>
                  <a:srgbClr val="7D8AA0"/>
                </a:solidFill>
              </a:rPr>
              <a:t> Revenue vs. Target per rep</a:t>
            </a:r>
            <a:endParaRPr lang="en-US">
              <a:solidFill>
                <a:srgbClr val="7D8AA0"/>
              </a:solidFill>
            </a:endParaRPr>
          </a:p>
        </c:rich>
      </c:tx>
      <c:overlay val="0"/>
    </c:title>
    <c:autoTitleDeleted val="0"/>
    <c:plotArea>
      <c:layout>
        <c:manualLayout>
          <c:layoutTarget val="inner"/>
          <c:xMode val="edge"/>
          <c:yMode val="edge"/>
          <c:x val="0.163252405949256"/>
          <c:y val="0.211111111111111"/>
          <c:w val="0.74486876640419897"/>
          <c:h val="0.61598789734616499"/>
        </c:manualLayout>
      </c:layout>
      <c:barChart>
        <c:barDir val="col"/>
        <c:grouping val="stacked"/>
        <c:varyColors val="0"/>
        <c:ser>
          <c:idx val="1"/>
          <c:order val="1"/>
          <c:tx>
            <c:v>Won</c:v>
          </c:tx>
          <c:spPr>
            <a:solidFill>
              <a:srgbClr val="3E4D66"/>
            </a:solidFill>
          </c:spPr>
          <c:invertIfNegative val="0"/>
          <c:cat>
            <c:strRef>
              <c:f>[0]!Teammembers</c:f>
              <c:strCache>
                <c:ptCount val="7"/>
                <c:pt idx="0">
                  <c:v>Thomas</c:v>
                </c:pt>
                <c:pt idx="1">
                  <c:v>Laura</c:v>
                </c:pt>
                <c:pt idx="2">
                  <c:v>Michael</c:v>
                </c:pt>
                <c:pt idx="3">
                  <c:v>Donna</c:v>
                </c:pt>
                <c:pt idx="4">
                  <c:v>Susan</c:v>
                </c:pt>
                <c:pt idx="5">
                  <c:v>Samantha</c:v>
                </c:pt>
                <c:pt idx="6">
                  <c:v>John</c:v>
                </c:pt>
              </c:strCache>
            </c:strRef>
          </c:cat>
          <c:val>
            <c:numRef>
              <c:f>[0]!Won</c:f>
              <c:numCache>
                <c:formatCode>_-"$"* #,##0_-;\-"$"* #,##0_-;_-"$"* "-"??_-;_-@_-</c:formatCode>
                <c:ptCount val="7"/>
                <c:pt idx="0">
                  <c:v>13000</c:v>
                </c:pt>
                <c:pt idx="1">
                  <c:v>177000</c:v>
                </c:pt>
                <c:pt idx="2">
                  <c:v>257000</c:v>
                </c:pt>
                <c:pt idx="3">
                  <c:v>111000</c:v>
                </c:pt>
                <c:pt idx="4">
                  <c:v>163000</c:v>
                </c:pt>
                <c:pt idx="5">
                  <c:v>0</c:v>
                </c:pt>
                <c:pt idx="6">
                  <c:v>0</c:v>
                </c:pt>
              </c:numCache>
            </c:numRef>
          </c:val>
          <c:extLst>
            <c:ext xmlns:c16="http://schemas.microsoft.com/office/drawing/2014/chart" uri="{C3380CC4-5D6E-409C-BE32-E72D297353CC}">
              <c16:uniqueId val="{00000000-E1FB-455C-8B27-74E0D4EB60B0}"/>
            </c:ext>
          </c:extLst>
        </c:ser>
        <c:ser>
          <c:idx val="2"/>
          <c:order val="2"/>
          <c:tx>
            <c:v>Expected</c:v>
          </c:tx>
          <c:spPr>
            <a:solidFill>
              <a:srgbClr val="7D8AA0"/>
            </a:solidFill>
          </c:spPr>
          <c:invertIfNegative val="0"/>
          <c:cat>
            <c:strRef>
              <c:f>[0]!Teammembers</c:f>
              <c:strCache>
                <c:ptCount val="7"/>
                <c:pt idx="0">
                  <c:v>Thomas</c:v>
                </c:pt>
                <c:pt idx="1">
                  <c:v>Laura</c:v>
                </c:pt>
                <c:pt idx="2">
                  <c:v>Michael</c:v>
                </c:pt>
                <c:pt idx="3">
                  <c:v>Donna</c:v>
                </c:pt>
                <c:pt idx="4">
                  <c:v>Susan</c:v>
                </c:pt>
                <c:pt idx="5">
                  <c:v>Samantha</c:v>
                </c:pt>
                <c:pt idx="6">
                  <c:v>John</c:v>
                </c:pt>
              </c:strCache>
            </c:strRef>
          </c:cat>
          <c:val>
            <c:numRef>
              <c:f>[0]!Expected</c:f>
              <c:numCache>
                <c:formatCode>_-"$"* #,##0_-;\-"$"* #,##0_-;_-"$"* "-"??_-;_-@_-</c:formatCode>
                <c:ptCount val="7"/>
                <c:pt idx="0">
                  <c:v>114250</c:v>
                </c:pt>
                <c:pt idx="1">
                  <c:v>246250</c:v>
                </c:pt>
                <c:pt idx="2">
                  <c:v>260350</c:v>
                </c:pt>
                <c:pt idx="3">
                  <c:v>242550</c:v>
                </c:pt>
                <c:pt idx="4">
                  <c:v>211500</c:v>
                </c:pt>
                <c:pt idx="5">
                  <c:v>39500</c:v>
                </c:pt>
                <c:pt idx="6">
                  <c:v>0</c:v>
                </c:pt>
              </c:numCache>
            </c:numRef>
          </c:val>
          <c:extLst>
            <c:ext xmlns:c16="http://schemas.microsoft.com/office/drawing/2014/chart" uri="{C3380CC4-5D6E-409C-BE32-E72D297353CC}">
              <c16:uniqueId val="{00000001-E1FB-455C-8B27-74E0D4EB60B0}"/>
            </c:ext>
          </c:extLst>
        </c:ser>
        <c:dLbls>
          <c:showLegendKey val="0"/>
          <c:showVal val="0"/>
          <c:showCatName val="0"/>
          <c:showSerName val="0"/>
          <c:showPercent val="0"/>
          <c:showBubbleSize val="0"/>
        </c:dLbls>
        <c:gapWidth val="150"/>
        <c:overlap val="100"/>
        <c:axId val="-2127272168"/>
        <c:axId val="-2127267432"/>
      </c:barChart>
      <c:lineChart>
        <c:grouping val="standard"/>
        <c:varyColors val="0"/>
        <c:ser>
          <c:idx val="0"/>
          <c:order val="0"/>
          <c:tx>
            <c:strRef>
              <c:f>Insights!$B$15</c:f>
              <c:strCache>
                <c:ptCount val="1"/>
                <c:pt idx="0">
                  <c:v>Target</c:v>
                </c:pt>
              </c:strCache>
            </c:strRef>
          </c:tx>
          <c:spPr>
            <a:ln>
              <a:noFill/>
            </a:ln>
          </c:spPr>
          <c:marker>
            <c:spPr>
              <a:solidFill>
                <a:schemeClr val="tx1"/>
              </a:solidFill>
            </c:spPr>
          </c:marker>
          <c:cat>
            <c:strRef>
              <c:f>[0]!Teammembers</c:f>
              <c:strCache>
                <c:ptCount val="7"/>
                <c:pt idx="0">
                  <c:v>Thomas</c:v>
                </c:pt>
                <c:pt idx="1">
                  <c:v>Laura</c:v>
                </c:pt>
                <c:pt idx="2">
                  <c:v>Michael</c:v>
                </c:pt>
                <c:pt idx="3">
                  <c:v>Donna</c:v>
                </c:pt>
                <c:pt idx="4">
                  <c:v>Susan</c:v>
                </c:pt>
                <c:pt idx="5">
                  <c:v>Samantha</c:v>
                </c:pt>
                <c:pt idx="6">
                  <c:v>John</c:v>
                </c:pt>
              </c:strCache>
            </c:strRef>
          </c:cat>
          <c:val>
            <c:numRef>
              <c:f>[0]!Targets</c:f>
              <c:numCache>
                <c:formatCode>_-"$"* #,##0_-;\-"$"* #,##0_-;_-"$"* "-"??_-;_-@_-</c:formatCode>
                <c:ptCount val="7"/>
                <c:pt idx="0">
                  <c:v>100000</c:v>
                </c:pt>
                <c:pt idx="1">
                  <c:v>75000</c:v>
                </c:pt>
                <c:pt idx="2">
                  <c:v>75000</c:v>
                </c:pt>
                <c:pt idx="3">
                  <c:v>125000</c:v>
                </c:pt>
                <c:pt idx="4">
                  <c:v>100000</c:v>
                </c:pt>
                <c:pt idx="5">
                  <c:v>75000</c:v>
                </c:pt>
                <c:pt idx="6">
                  <c:v>50000</c:v>
                </c:pt>
              </c:numCache>
            </c:numRef>
          </c:val>
          <c:smooth val="0"/>
          <c:extLst>
            <c:ext xmlns:c16="http://schemas.microsoft.com/office/drawing/2014/chart" uri="{C3380CC4-5D6E-409C-BE32-E72D297353CC}">
              <c16:uniqueId val="{00000002-E1FB-455C-8B27-74E0D4EB60B0}"/>
            </c:ext>
          </c:extLst>
        </c:ser>
        <c:dLbls>
          <c:showLegendKey val="0"/>
          <c:showVal val="0"/>
          <c:showCatName val="0"/>
          <c:showSerName val="0"/>
          <c:showPercent val="0"/>
          <c:showBubbleSize val="0"/>
        </c:dLbls>
        <c:marker val="1"/>
        <c:smooth val="0"/>
        <c:axId val="-2127272168"/>
        <c:axId val="-2127267432"/>
      </c:lineChart>
      <c:catAx>
        <c:axId val="-2127272168"/>
        <c:scaling>
          <c:orientation val="minMax"/>
        </c:scaling>
        <c:delete val="0"/>
        <c:axPos val="b"/>
        <c:numFmt formatCode="General" sourceLinked="0"/>
        <c:majorTickMark val="out"/>
        <c:minorTickMark val="none"/>
        <c:tickLblPos val="nextTo"/>
        <c:txPr>
          <a:bodyPr/>
          <a:lstStyle/>
          <a:p>
            <a:pPr>
              <a:defRPr>
                <a:solidFill>
                  <a:srgbClr val="7D8AA0"/>
                </a:solidFill>
              </a:defRPr>
            </a:pPr>
            <a:endParaRPr lang="fr-FR"/>
          </a:p>
        </c:txPr>
        <c:crossAx val="-2127267432"/>
        <c:crosses val="autoZero"/>
        <c:auto val="1"/>
        <c:lblAlgn val="ctr"/>
        <c:lblOffset val="100"/>
        <c:noMultiLvlLbl val="0"/>
      </c:catAx>
      <c:valAx>
        <c:axId val="-2127267432"/>
        <c:scaling>
          <c:orientation val="minMax"/>
        </c:scaling>
        <c:delete val="0"/>
        <c:axPos val="l"/>
        <c:majorGridlines/>
        <c:numFmt formatCode="_-&quot;$&quot;* #,##0_-;\-&quot;$&quot;* #,##0_-;_-&quot;$&quot;* &quot;-&quot;??_-;_-@_-" sourceLinked="1"/>
        <c:majorTickMark val="out"/>
        <c:minorTickMark val="none"/>
        <c:tickLblPos val="nextTo"/>
        <c:txPr>
          <a:bodyPr/>
          <a:lstStyle/>
          <a:p>
            <a:pPr>
              <a:defRPr>
                <a:solidFill>
                  <a:srgbClr val="7D8AA0"/>
                </a:solidFill>
              </a:defRPr>
            </a:pPr>
            <a:endParaRPr lang="fr-FR"/>
          </a:p>
        </c:txPr>
        <c:crossAx val="-2127272168"/>
        <c:crosses val="autoZero"/>
        <c:crossBetween val="between"/>
      </c:valAx>
    </c:plotArea>
    <c:legend>
      <c:legendPos val="r"/>
      <c:layout>
        <c:manualLayout>
          <c:xMode val="edge"/>
          <c:yMode val="edge"/>
          <c:x val="2.1888733149194099E-2"/>
          <c:y val="0.88223416638137597"/>
          <c:w val="0.33954286964129499"/>
          <c:h val="0.113712084902431"/>
        </c:manualLayout>
      </c:layout>
      <c:overlay val="0"/>
      <c:txPr>
        <a:bodyPr/>
        <a:lstStyle/>
        <a:p>
          <a:pPr>
            <a:defRPr>
              <a:solidFill>
                <a:srgbClr val="7D8AA0"/>
              </a:solidFill>
            </a:defRPr>
          </a:pPr>
          <a:endParaRPr lang="fr-FR"/>
        </a:p>
      </c:txPr>
    </c:legend>
    <c:plotVisOnly val="1"/>
    <c:dispBlanksAs val="gap"/>
    <c:showDLblsOverMax val="0"/>
  </c:chart>
  <c:printSettings>
    <c:headerFooter/>
    <c:pageMargins b="1" l="0.75" r="0.75"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overlay val="0"/>
      <c:txPr>
        <a:bodyPr/>
        <a:lstStyle/>
        <a:p>
          <a:pPr>
            <a:defRPr>
              <a:solidFill>
                <a:srgbClr val="7D8AA0"/>
              </a:solidFill>
            </a:defRPr>
          </a:pPr>
          <a:endParaRPr lang="fr-FR"/>
        </a:p>
      </c:txPr>
    </c:title>
    <c:autoTitleDeleted val="0"/>
    <c:plotArea>
      <c:layout>
        <c:manualLayout>
          <c:layoutTarget val="inner"/>
          <c:xMode val="edge"/>
          <c:yMode val="edge"/>
          <c:x val="0.104911179580813"/>
          <c:y val="0.209329823940547"/>
          <c:w val="0.86727688601906805"/>
          <c:h val="0.60475423858925703"/>
        </c:manualLayout>
      </c:layout>
      <c:barChart>
        <c:barDir val="col"/>
        <c:grouping val="stacked"/>
        <c:varyColors val="0"/>
        <c:ser>
          <c:idx val="0"/>
          <c:order val="0"/>
          <c:tx>
            <c:strRef>
              <c:f>Insights!$I$15</c:f>
              <c:strCache>
                <c:ptCount val="1"/>
                <c:pt idx="0">
                  <c:v>Closing %</c:v>
                </c:pt>
              </c:strCache>
            </c:strRef>
          </c:tx>
          <c:spPr>
            <a:solidFill>
              <a:srgbClr val="3E4D66"/>
            </a:solidFill>
          </c:spPr>
          <c:invertIfNegative val="0"/>
          <c:cat>
            <c:strRef>
              <c:f>[0]!Teammembers</c:f>
              <c:strCache>
                <c:ptCount val="7"/>
                <c:pt idx="0">
                  <c:v>Thomas</c:v>
                </c:pt>
                <c:pt idx="1">
                  <c:v>Laura</c:v>
                </c:pt>
                <c:pt idx="2">
                  <c:v>Michael</c:v>
                </c:pt>
                <c:pt idx="3">
                  <c:v>Donna</c:v>
                </c:pt>
                <c:pt idx="4">
                  <c:v>Susan</c:v>
                </c:pt>
                <c:pt idx="5">
                  <c:v>Samantha</c:v>
                </c:pt>
                <c:pt idx="6">
                  <c:v>John</c:v>
                </c:pt>
              </c:strCache>
            </c:strRef>
          </c:cat>
          <c:val>
            <c:numRef>
              <c:f>[0]!Closingpercentage</c:f>
              <c:numCache>
                <c:formatCode>0%</c:formatCode>
                <c:ptCount val="8"/>
                <c:pt idx="0">
                  <c:v>1</c:v>
                </c:pt>
                <c:pt idx="1">
                  <c:v>0.66666666666666663</c:v>
                </c:pt>
                <c:pt idx="2">
                  <c:v>1</c:v>
                </c:pt>
                <c:pt idx="3">
                  <c:v>0.33333333333333331</c:v>
                </c:pt>
                <c:pt idx="4">
                  <c:v>1</c:v>
                </c:pt>
                <c:pt idx="5">
                  <c:v>0</c:v>
                </c:pt>
                <c:pt idx="6">
                  <c:v>0</c:v>
                </c:pt>
                <c:pt idx="7">
                  <c:v>0</c:v>
                </c:pt>
              </c:numCache>
            </c:numRef>
          </c:val>
          <c:extLst>
            <c:ext xmlns:c16="http://schemas.microsoft.com/office/drawing/2014/chart" uri="{C3380CC4-5D6E-409C-BE32-E72D297353CC}">
              <c16:uniqueId val="{00000000-E65B-4EE1-B480-8E82DABACAC0}"/>
            </c:ext>
          </c:extLst>
        </c:ser>
        <c:dLbls>
          <c:showLegendKey val="0"/>
          <c:showVal val="0"/>
          <c:showCatName val="0"/>
          <c:showSerName val="0"/>
          <c:showPercent val="0"/>
          <c:showBubbleSize val="0"/>
        </c:dLbls>
        <c:gapWidth val="150"/>
        <c:overlap val="100"/>
        <c:axId val="-2138148696"/>
        <c:axId val="-2138145544"/>
      </c:barChart>
      <c:catAx>
        <c:axId val="-2138148696"/>
        <c:scaling>
          <c:orientation val="minMax"/>
        </c:scaling>
        <c:delete val="0"/>
        <c:axPos val="b"/>
        <c:numFmt formatCode="General" sourceLinked="0"/>
        <c:majorTickMark val="out"/>
        <c:minorTickMark val="none"/>
        <c:tickLblPos val="nextTo"/>
        <c:txPr>
          <a:bodyPr/>
          <a:lstStyle/>
          <a:p>
            <a:pPr>
              <a:defRPr>
                <a:solidFill>
                  <a:srgbClr val="7D8AA0"/>
                </a:solidFill>
              </a:defRPr>
            </a:pPr>
            <a:endParaRPr lang="fr-FR"/>
          </a:p>
        </c:txPr>
        <c:crossAx val="-2138145544"/>
        <c:crosses val="autoZero"/>
        <c:auto val="1"/>
        <c:lblAlgn val="ctr"/>
        <c:lblOffset val="100"/>
        <c:noMultiLvlLbl val="0"/>
      </c:catAx>
      <c:valAx>
        <c:axId val="-2138145544"/>
        <c:scaling>
          <c:orientation val="minMax"/>
          <c:max val="1"/>
        </c:scaling>
        <c:delete val="0"/>
        <c:axPos val="l"/>
        <c:numFmt formatCode="0%" sourceLinked="1"/>
        <c:majorTickMark val="out"/>
        <c:minorTickMark val="none"/>
        <c:tickLblPos val="nextTo"/>
        <c:txPr>
          <a:bodyPr/>
          <a:lstStyle/>
          <a:p>
            <a:pPr>
              <a:defRPr>
                <a:solidFill>
                  <a:srgbClr val="7D8AA0"/>
                </a:solidFill>
              </a:defRPr>
            </a:pPr>
            <a:endParaRPr lang="fr-FR"/>
          </a:p>
        </c:txPr>
        <c:crossAx val="-2138148696"/>
        <c:crosses val="autoZero"/>
        <c:crossBetween val="between"/>
      </c:valAx>
      <c:spPr>
        <a:noFill/>
        <a:ln w="25400">
          <a:noFill/>
        </a:ln>
      </c:spPr>
    </c:plotArea>
    <c:plotVisOnly val="1"/>
    <c:dispBlanksAs val="gap"/>
    <c:showDLblsOverMax val="0"/>
  </c:chart>
  <c:printSettings>
    <c:headerFooter/>
    <c:pageMargins b="1" l="0.75" r="0.75" t="1" header="0.5" footer="0.5"/>
    <c:pageSetup/>
  </c:printSettings>
</c:chartSpace>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521970</xdr:colOff>
          <xdr:row>8</xdr:row>
          <xdr:rowOff>87630</xdr:rowOff>
        </xdr:from>
        <xdr:to>
          <xdr:col>1</xdr:col>
          <xdr:colOff>87630</xdr:colOff>
          <xdr:row>10</xdr:row>
          <xdr:rowOff>87630</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0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521970</xdr:colOff>
          <xdr:row>20</xdr:row>
          <xdr:rowOff>114300</xdr:rowOff>
        </xdr:from>
        <xdr:to>
          <xdr:col>1</xdr:col>
          <xdr:colOff>87630</xdr:colOff>
          <xdr:row>22</xdr:row>
          <xdr:rowOff>114300</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000-00000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521970</xdr:colOff>
          <xdr:row>14</xdr:row>
          <xdr:rowOff>114300</xdr:rowOff>
        </xdr:from>
        <xdr:to>
          <xdr:col>1</xdr:col>
          <xdr:colOff>87630</xdr:colOff>
          <xdr:row>16</xdr:row>
          <xdr:rowOff>114300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0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521970</xdr:colOff>
          <xdr:row>3</xdr:row>
          <xdr:rowOff>114300</xdr:rowOff>
        </xdr:from>
        <xdr:to>
          <xdr:col>1</xdr:col>
          <xdr:colOff>87630</xdr:colOff>
          <xdr:row>5</xdr:row>
          <xdr:rowOff>102870</xdr:rowOff>
        </xdr:to>
        <xdr:sp macro="" textlink="">
          <xdr:nvSpPr>
            <xdr:cNvPr id="6157" name="Check Box 13" hidden="1">
              <a:extLst>
                <a:ext uri="{63B3BB69-23CF-44E3-9099-C40C66FF867C}">
                  <a14:compatExt spid="_x0000_s6157"/>
                </a:ext>
                <a:ext uri="{FF2B5EF4-FFF2-40B4-BE49-F238E27FC236}">
                  <a16:creationId xmlns:a16="http://schemas.microsoft.com/office/drawing/2014/main" id="{00000000-0008-0000-0000-00000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521970</xdr:colOff>
          <xdr:row>26</xdr:row>
          <xdr:rowOff>114300</xdr:rowOff>
        </xdr:from>
        <xdr:to>
          <xdr:col>1</xdr:col>
          <xdr:colOff>87630</xdr:colOff>
          <xdr:row>28</xdr:row>
          <xdr:rowOff>114300</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000-00000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521970</xdr:colOff>
          <xdr:row>32</xdr:row>
          <xdr:rowOff>114300</xdr:rowOff>
        </xdr:from>
        <xdr:to>
          <xdr:col>1</xdr:col>
          <xdr:colOff>87630</xdr:colOff>
          <xdr:row>34</xdr:row>
          <xdr:rowOff>114300</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0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350146</xdr:rowOff>
    </xdr:from>
    <xdr:to>
      <xdr:col>2</xdr:col>
      <xdr:colOff>747713</xdr:colOff>
      <xdr:row>0</xdr:row>
      <xdr:rowOff>1034144</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rcRect/>
        <a:stretch/>
      </xdr:blipFill>
      <xdr:spPr>
        <a:xfrm>
          <a:off x="0" y="350146"/>
          <a:ext cx="3910013" cy="68399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431800</xdr:colOff>
      <xdr:row>21</xdr:row>
      <xdr:rowOff>88900</xdr:rowOff>
    </xdr:from>
    <xdr:to>
      <xdr:col>5</xdr:col>
      <xdr:colOff>1320800</xdr:colOff>
      <xdr:row>21</xdr:row>
      <xdr:rowOff>101600</xdr:rowOff>
    </xdr:to>
    <xdr:cxnSp macro="">
      <xdr:nvCxnSpPr>
        <xdr:cNvPr id="4" name="Straight Connector 3">
          <a:extLst>
            <a:ext uri="{FF2B5EF4-FFF2-40B4-BE49-F238E27FC236}">
              <a16:creationId xmlns:a16="http://schemas.microsoft.com/office/drawing/2014/main" id="{00000000-0008-0000-0200-000004000000}"/>
            </a:ext>
          </a:extLst>
        </xdr:cNvPr>
        <xdr:cNvCxnSpPr/>
      </xdr:nvCxnSpPr>
      <xdr:spPr>
        <a:xfrm>
          <a:off x="9372600" y="5156200"/>
          <a:ext cx="889000" cy="12700"/>
        </a:xfrm>
        <a:prstGeom prst="line">
          <a:avLst/>
        </a:prstGeom>
        <a:ln w="28575" cmpd="sng">
          <a:solidFill>
            <a:srgbClr val="3E4D66"/>
          </a:solidFill>
          <a:tailEnd type="triangle" w="lg"/>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17780</xdr:colOff>
      <xdr:row>23</xdr:row>
      <xdr:rowOff>88900</xdr:rowOff>
    </xdr:from>
    <xdr:to>
      <xdr:col>2</xdr:col>
      <xdr:colOff>977900</xdr:colOff>
      <xdr:row>23</xdr:row>
      <xdr:rowOff>93980</xdr:rowOff>
    </xdr:to>
    <xdr:cxnSp macro="">
      <xdr:nvCxnSpPr>
        <xdr:cNvPr id="15" name="Straight Connector 14">
          <a:extLst>
            <a:ext uri="{FF2B5EF4-FFF2-40B4-BE49-F238E27FC236}">
              <a16:creationId xmlns:a16="http://schemas.microsoft.com/office/drawing/2014/main" id="{00000000-0008-0000-0200-00000F000000}"/>
            </a:ext>
          </a:extLst>
        </xdr:cNvPr>
        <xdr:cNvCxnSpPr/>
      </xdr:nvCxnSpPr>
      <xdr:spPr>
        <a:xfrm flipH="1">
          <a:off x="4208780" y="5638800"/>
          <a:ext cx="960120" cy="5080"/>
        </a:xfrm>
        <a:prstGeom prst="line">
          <a:avLst/>
        </a:prstGeom>
        <a:ln w="28575" cmpd="sng">
          <a:solidFill>
            <a:srgbClr val="3E4D66"/>
          </a:solidFill>
          <a:tailEnd type="triangle" w="lg"/>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12700</xdr:colOff>
      <xdr:row>6</xdr:row>
      <xdr:rowOff>12700</xdr:rowOff>
    </xdr:from>
    <xdr:to>
      <xdr:col>4</xdr:col>
      <xdr:colOff>0</xdr:colOff>
      <xdr:row>13</xdr:row>
      <xdr:rowOff>0</xdr:rowOff>
    </xdr:to>
    <xdr:graphicFrame macro="">
      <xdr:nvGraphicFramePr>
        <xdr:cNvPr id="7" name="Chart 6">
          <a:extLst>
            <a:ext uri="{FF2B5EF4-FFF2-40B4-BE49-F238E27FC236}">
              <a16:creationId xmlns:a16="http://schemas.microsoft.com/office/drawing/2014/main" id="{00000000-0008-0000-03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317486</xdr:rowOff>
    </xdr:from>
    <xdr:to>
      <xdr:col>2</xdr:col>
      <xdr:colOff>1217613</xdr:colOff>
      <xdr:row>0</xdr:row>
      <xdr:rowOff>1012599</xdr:rowOff>
    </xdr:to>
    <xdr:pic>
      <xdr:nvPicPr>
        <xdr:cNvPr id="10" name="Picture 9">
          <a:extLst>
            <a:ext uri="{FF2B5EF4-FFF2-40B4-BE49-F238E27FC236}">
              <a16:creationId xmlns:a16="http://schemas.microsoft.com/office/drawing/2014/main" id="{00000000-0008-0000-0300-00000A000000}"/>
            </a:ext>
          </a:extLst>
        </xdr:cNvPr>
        <xdr:cNvPicPr>
          <a:picLocks noChangeAspect="1"/>
        </xdr:cNvPicPr>
      </xdr:nvPicPr>
      <xdr:blipFill>
        <a:blip xmlns:r="http://schemas.openxmlformats.org/officeDocument/2006/relationships" r:embed="rId2"/>
        <a:srcRect/>
        <a:stretch/>
      </xdr:blipFill>
      <xdr:spPr>
        <a:xfrm>
          <a:off x="0" y="317486"/>
          <a:ext cx="3910013" cy="695113"/>
        </a:xfrm>
        <a:prstGeom prst="rect">
          <a:avLst/>
        </a:prstGeom>
      </xdr:spPr>
    </xdr:pic>
    <xdr:clientData/>
  </xdr:twoCellAnchor>
  <xdr:twoCellAnchor>
    <xdr:from>
      <xdr:col>11</xdr:col>
      <xdr:colOff>12700</xdr:colOff>
      <xdr:row>1</xdr:row>
      <xdr:rowOff>101600</xdr:rowOff>
    </xdr:from>
    <xdr:to>
      <xdr:col>16</xdr:col>
      <xdr:colOff>711200</xdr:colOff>
      <xdr:row>13</xdr:row>
      <xdr:rowOff>76200</xdr:rowOff>
    </xdr:to>
    <xdr:graphicFrame macro="">
      <xdr:nvGraphicFramePr>
        <xdr:cNvPr id="5" name="Chart 4">
          <a:extLst>
            <a:ext uri="{FF2B5EF4-FFF2-40B4-BE49-F238E27FC236}">
              <a16:creationId xmlns:a16="http://schemas.microsoft.com/office/drawing/2014/main" id="{00000000-0008-0000-03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76200</xdr:colOff>
      <xdr:row>0</xdr:row>
      <xdr:rowOff>990600</xdr:rowOff>
    </xdr:from>
    <xdr:to>
      <xdr:col>10</xdr:col>
      <xdr:colOff>508000</xdr:colOff>
      <xdr:row>1</xdr:row>
      <xdr:rowOff>292100</xdr:rowOff>
    </xdr:to>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4191000" y="990600"/>
          <a:ext cx="7962900" cy="787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a:solidFill>
                <a:srgbClr val="3E4D66"/>
              </a:solidFill>
              <a:latin typeface="Ubuntu"/>
              <a:cs typeface="Ubuntu"/>
            </a:rPr>
            <a:t>All tables</a:t>
          </a:r>
          <a:r>
            <a:rPr lang="en-US" sz="1100" baseline="0">
              <a:solidFill>
                <a:srgbClr val="3E4D66"/>
              </a:solidFill>
              <a:latin typeface="Ubuntu"/>
              <a:cs typeface="Ubuntu"/>
            </a:rPr>
            <a:t> and graphs </a:t>
          </a:r>
          <a:r>
            <a:rPr lang="en-US" sz="1100">
              <a:solidFill>
                <a:srgbClr val="3E4D66"/>
              </a:solidFill>
              <a:latin typeface="Ubuntu"/>
              <a:cs typeface="Ubuntu"/>
            </a:rPr>
            <a:t>on </a:t>
          </a:r>
          <a:r>
            <a:rPr lang="en-US" sz="1100" b="1">
              <a:solidFill>
                <a:srgbClr val="3E4D66"/>
              </a:solidFill>
              <a:latin typeface="Ubuntu"/>
              <a:cs typeface="Ubuntu"/>
            </a:rPr>
            <a:t>this</a:t>
          </a:r>
          <a:r>
            <a:rPr lang="en-US" sz="1100" b="1" baseline="0">
              <a:solidFill>
                <a:srgbClr val="3E4D66"/>
              </a:solidFill>
              <a:latin typeface="Ubuntu"/>
              <a:cs typeface="Ubuntu"/>
            </a:rPr>
            <a:t> sheet update automatically </a:t>
          </a:r>
          <a:r>
            <a:rPr lang="en-US" sz="1100" baseline="0">
              <a:solidFill>
                <a:srgbClr val="3E4D66"/>
              </a:solidFill>
              <a:latin typeface="Ubuntu"/>
              <a:cs typeface="Ubuntu"/>
            </a:rPr>
            <a:t>based on data elsewhere.</a:t>
          </a:r>
        </a:p>
        <a:p>
          <a:pPr algn="ctr"/>
          <a:r>
            <a:rPr lang="en-US" sz="1100" b="1" baseline="0">
              <a:solidFill>
                <a:srgbClr val="3E4D66"/>
              </a:solidFill>
              <a:latin typeface="Ubuntu"/>
              <a:cs typeface="Ubuntu"/>
            </a:rPr>
            <a:t>Click the red corner </a:t>
          </a:r>
          <a:r>
            <a:rPr lang="en-US" sz="1100" baseline="0">
              <a:solidFill>
                <a:srgbClr val="3E4D66"/>
              </a:solidFill>
              <a:latin typeface="Ubuntu"/>
              <a:cs typeface="Ubuntu"/>
            </a:rPr>
            <a:t>on a graph/table to find info on how it's </a:t>
          </a:r>
          <a:r>
            <a:rPr lang="en-US" sz="1100" baseline="0">
              <a:solidFill>
                <a:srgbClr val="303B53"/>
              </a:solidFill>
              <a:latin typeface="Ubuntu"/>
              <a:cs typeface="Ubuntu"/>
            </a:rPr>
            <a:t>calculated </a:t>
          </a:r>
          <a:r>
            <a:rPr lang="en-US" sz="1100" baseline="0">
              <a:solidFill>
                <a:srgbClr val="3E4D66"/>
              </a:solidFill>
              <a:latin typeface="Ubuntu"/>
              <a:cs typeface="Ubuntu"/>
            </a:rPr>
            <a:t>and </a:t>
          </a:r>
          <a:r>
            <a:rPr lang="en-US" sz="1100" b="1" baseline="0">
              <a:solidFill>
                <a:srgbClr val="3E4D66"/>
              </a:solidFill>
              <a:latin typeface="Ubuntu"/>
              <a:cs typeface="Ubuntu"/>
            </a:rPr>
            <a:t>where you can edit it</a:t>
          </a:r>
          <a:r>
            <a:rPr lang="en-US" sz="1100" baseline="0">
              <a:solidFill>
                <a:srgbClr val="3E4D66"/>
              </a:solidFill>
              <a:latin typeface="Ubuntu"/>
              <a:cs typeface="Ubuntu"/>
            </a:rPr>
            <a:t>. </a:t>
          </a:r>
        </a:p>
        <a:p>
          <a:pPr algn="ctr"/>
          <a:r>
            <a:rPr lang="en-US" sz="1100" baseline="0">
              <a:solidFill>
                <a:srgbClr val="3E4D66"/>
              </a:solidFill>
              <a:latin typeface="Ubuntu"/>
              <a:cs typeface="Ubuntu"/>
            </a:rPr>
            <a:t>This sheet is protected because it updates dynamically based on complex formulas.</a:t>
          </a:r>
        </a:p>
        <a:p>
          <a:pPr algn="ctr"/>
          <a:r>
            <a:rPr lang="en-US" sz="1100" baseline="0">
              <a:solidFill>
                <a:srgbClr val="3E4D66"/>
              </a:solidFill>
              <a:latin typeface="Ubuntu"/>
              <a:cs typeface="Ubuntu"/>
            </a:rPr>
            <a:t>If you still want to edit this sheet, you can unlock it in 'Review &gt; Unprotect sheet. </a:t>
          </a:r>
          <a:r>
            <a:rPr lang="en-US" sz="1100" b="1" baseline="0">
              <a:solidFill>
                <a:srgbClr val="3E4D66"/>
              </a:solidFill>
              <a:latin typeface="Ubuntu"/>
              <a:cs typeface="Ubuntu"/>
            </a:rPr>
            <a:t>The password is: salesflare</a:t>
          </a:r>
          <a:endParaRPr lang="en-US" sz="1100" b="1">
            <a:solidFill>
              <a:srgbClr val="3E4D66"/>
            </a:solidFill>
            <a:latin typeface="Ubuntu"/>
            <a:cs typeface="Ubuntu"/>
          </a:endParaRPr>
        </a:p>
      </xdr:txBody>
    </xdr:sp>
    <xdr:clientData/>
  </xdr:twoCellAnchor>
  <xdr:twoCellAnchor>
    <xdr:from>
      <xdr:col>5</xdr:col>
      <xdr:colOff>0</xdr:colOff>
      <xdr:row>6</xdr:row>
      <xdr:rowOff>0</xdr:rowOff>
    </xdr:from>
    <xdr:to>
      <xdr:col>10</xdr:col>
      <xdr:colOff>12700</xdr:colOff>
      <xdr:row>13</xdr:row>
      <xdr:rowOff>38100</xdr:rowOff>
    </xdr:to>
    <xdr:graphicFrame macro="">
      <xdr:nvGraphicFramePr>
        <xdr:cNvPr id="6" name="Chart 5">
          <a:extLst>
            <a:ext uri="{FF2B5EF4-FFF2-40B4-BE49-F238E27FC236}">
              <a16:creationId xmlns:a16="http://schemas.microsoft.com/office/drawing/2014/main" id="{00000000-0008-0000-03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drawing" Target="../drawings/drawing1.xml"/><Relationship Id="rId7" Type="http://schemas.openxmlformats.org/officeDocument/2006/relationships/ctrlProp" Target="../ctrlProps/ctrlProp3.xml"/><Relationship Id="rId2" Type="http://schemas.openxmlformats.org/officeDocument/2006/relationships/printerSettings" Target="../printerSettings/printerSettings1.bin"/><Relationship Id="rId1" Type="http://schemas.openxmlformats.org/officeDocument/2006/relationships/hyperlink" Target="https://app.salesflare.com/" TargetMode="External"/><Relationship Id="rId6" Type="http://schemas.openxmlformats.org/officeDocument/2006/relationships/ctrlProp" Target="../ctrlProps/ctrlProp2.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hyperlink" Target="https://app.salesflare.com/" TargetMode="External"/><Relationship Id="rId1" Type="http://schemas.openxmlformats.org/officeDocument/2006/relationships/hyperlink" Target="https://goo.gl/0TJfYJ" TargetMode="Externa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F37"/>
  <sheetViews>
    <sheetView tabSelected="1" zoomScale="80" zoomScaleNormal="80" workbookViewId="0">
      <selection activeCell="B4" sqref="B4"/>
    </sheetView>
  </sheetViews>
  <sheetFormatPr defaultColWidth="10.84765625" defaultRowHeight="18" customHeight="1"/>
  <cols>
    <col min="1" max="16384" width="10.84765625" style="130"/>
  </cols>
  <sheetData>
    <row r="2" spans="2:5" ht="18" customHeight="1">
      <c r="B2" s="129" t="s">
        <v>84</v>
      </c>
    </row>
    <row r="4" spans="2:5" ht="18" customHeight="1">
      <c r="B4" s="141" t="s">
        <v>85</v>
      </c>
      <c r="C4" s="139"/>
      <c r="D4" s="140"/>
      <c r="E4" s="139"/>
    </row>
    <row r="5" spans="2:5" ht="19" customHeight="1">
      <c r="B5" s="136" t="s">
        <v>128</v>
      </c>
      <c r="C5" s="137"/>
      <c r="D5" s="137"/>
      <c r="E5" s="138"/>
    </row>
    <row r="6" spans="2:5" ht="19" customHeight="1">
      <c r="B6" s="130" t="s">
        <v>127</v>
      </c>
    </row>
    <row r="7" spans="2:5" ht="18" customHeight="1">
      <c r="B7" s="130" t="s">
        <v>129</v>
      </c>
    </row>
    <row r="9" spans="2:5" ht="18" customHeight="1">
      <c r="B9" s="141" t="s">
        <v>130</v>
      </c>
      <c r="C9" s="139"/>
      <c r="D9" s="139"/>
      <c r="E9" s="139"/>
    </row>
    <row r="10" spans="2:5" ht="18" customHeight="1">
      <c r="B10" s="136" t="s">
        <v>128</v>
      </c>
      <c r="C10" s="137"/>
      <c r="D10" s="137"/>
      <c r="E10" s="138"/>
    </row>
    <row r="11" spans="2:5" ht="18" customHeight="1">
      <c r="B11" s="130" t="s">
        <v>132</v>
      </c>
    </row>
    <row r="12" spans="2:5" ht="18" customHeight="1">
      <c r="B12" s="130" t="s">
        <v>131</v>
      </c>
    </row>
    <row r="13" spans="2:5" ht="18" customHeight="1">
      <c r="B13" s="132" t="s">
        <v>81</v>
      </c>
    </row>
    <row r="14" spans="2:5" ht="18" customHeight="1">
      <c r="B14" s="132"/>
    </row>
    <row r="15" spans="2:5" ht="18" customHeight="1">
      <c r="B15" s="141" t="s">
        <v>134</v>
      </c>
      <c r="C15" s="139"/>
      <c r="D15" s="139"/>
      <c r="E15" s="139"/>
    </row>
    <row r="16" spans="2:5" ht="18" customHeight="1">
      <c r="B16" s="136" t="s">
        <v>133</v>
      </c>
      <c r="C16" s="137"/>
      <c r="D16" s="137"/>
      <c r="E16" s="138"/>
    </row>
    <row r="17" spans="2:5" ht="18" customHeight="1">
      <c r="B17" s="130" t="s">
        <v>135</v>
      </c>
    </row>
    <row r="18" spans="2:5" ht="18" customHeight="1">
      <c r="B18" s="130" t="s">
        <v>87</v>
      </c>
    </row>
    <row r="19" spans="2:5" ht="18" customHeight="1">
      <c r="B19" s="130" t="s">
        <v>88</v>
      </c>
    </row>
    <row r="21" spans="2:5" ht="18" customHeight="1">
      <c r="B21" s="131" t="s">
        <v>137</v>
      </c>
    </row>
    <row r="22" spans="2:5" ht="18" customHeight="1">
      <c r="B22" s="133" t="s">
        <v>136</v>
      </c>
      <c r="C22" s="134"/>
      <c r="D22" s="134"/>
      <c r="E22" s="135"/>
    </row>
    <row r="23" spans="2:5" ht="18" customHeight="1">
      <c r="B23" s="130" t="s">
        <v>123</v>
      </c>
    </row>
    <row r="24" spans="2:5" ht="18" customHeight="1">
      <c r="B24" s="130" t="s">
        <v>124</v>
      </c>
    </row>
    <row r="25" spans="2:5" ht="18" customHeight="1">
      <c r="B25" s="130" t="s">
        <v>125</v>
      </c>
    </row>
    <row r="27" spans="2:5" ht="18" customHeight="1">
      <c r="B27" s="131" t="s">
        <v>139</v>
      </c>
    </row>
    <row r="28" spans="2:5" ht="18" customHeight="1">
      <c r="B28" s="133" t="s">
        <v>138</v>
      </c>
      <c r="C28" s="134"/>
      <c r="D28" s="134"/>
      <c r="E28" s="135"/>
    </row>
    <row r="29" spans="2:5" ht="18" customHeight="1">
      <c r="B29" s="130" t="s">
        <v>151</v>
      </c>
    </row>
    <row r="30" spans="2:5" ht="18" customHeight="1">
      <c r="B30" s="130" t="s">
        <v>86</v>
      </c>
    </row>
    <row r="31" spans="2:5" ht="18" customHeight="1">
      <c r="B31" s="130" t="s">
        <v>89</v>
      </c>
    </row>
    <row r="33" spans="2:6" ht="18" customHeight="1">
      <c r="B33" s="131" t="s">
        <v>145</v>
      </c>
      <c r="C33" s="145"/>
      <c r="D33" s="145"/>
      <c r="E33" s="145"/>
      <c r="F33" s="145"/>
    </row>
    <row r="34" spans="2:6" ht="18" customHeight="1">
      <c r="B34" s="133" t="s">
        <v>141</v>
      </c>
      <c r="C34" s="134"/>
      <c r="D34" s="134"/>
      <c r="E34" s="135"/>
      <c r="F34" s="145"/>
    </row>
    <row r="35" spans="2:6" ht="18" customHeight="1">
      <c r="B35" s="130" t="s">
        <v>142</v>
      </c>
      <c r="C35" s="145"/>
      <c r="D35" s="145"/>
      <c r="E35" s="145"/>
      <c r="F35" s="145"/>
    </row>
    <row r="36" spans="2:6" ht="18" customHeight="1">
      <c r="B36" s="130" t="s">
        <v>143</v>
      </c>
      <c r="C36" s="145"/>
      <c r="D36" s="145"/>
      <c r="E36" s="145"/>
      <c r="F36" s="145"/>
    </row>
    <row r="37" spans="2:6" ht="18" customHeight="1">
      <c r="B37" s="130" t="s">
        <v>144</v>
      </c>
      <c r="C37" s="145"/>
      <c r="D37" s="145"/>
      <c r="E37" s="145"/>
      <c r="F37" s="145"/>
    </row>
  </sheetData>
  <hyperlinks>
    <hyperlink ref="B13" r:id="rId1" location="/signup/" display="For more detailed targets and insights, try Salesflare for free at https:app.salesflare.com" xr:uid="{00000000-0004-0000-0000-000000000000}"/>
  </hyperlinks>
  <pageMargins left="0.75" right="0.75" top="1" bottom="1" header="0.5" footer="0.5"/>
  <pageSetup paperSize="9" orientation="portrait" horizontalDpi="4294967292" verticalDpi="4294967292" r:id="rId2"/>
  <drawing r:id="rId3"/>
  <legacyDrawing r:id="rId4"/>
  <mc:AlternateContent xmlns:mc="http://schemas.openxmlformats.org/markup-compatibility/2006">
    <mc:Choice Requires="x14">
      <controls>
        <mc:AlternateContent xmlns:mc="http://schemas.openxmlformats.org/markup-compatibility/2006">
          <mc:Choice Requires="x14">
            <control shapeId="6150" r:id="rId5" name="Check Box 6">
              <controlPr defaultSize="0" autoFill="0" autoLine="0" autoPict="0">
                <anchor moveWithCells="1">
                  <from>
                    <xdr:col>0</xdr:col>
                    <xdr:colOff>521970</xdr:colOff>
                    <xdr:row>8</xdr:row>
                    <xdr:rowOff>87630</xdr:rowOff>
                  </from>
                  <to>
                    <xdr:col>1</xdr:col>
                    <xdr:colOff>87630</xdr:colOff>
                    <xdr:row>10</xdr:row>
                    <xdr:rowOff>87630</xdr:rowOff>
                  </to>
                </anchor>
              </controlPr>
            </control>
          </mc:Choice>
        </mc:AlternateContent>
        <mc:AlternateContent xmlns:mc="http://schemas.openxmlformats.org/markup-compatibility/2006">
          <mc:Choice Requires="x14">
            <control shapeId="6154" r:id="rId6" name="Check Box 10">
              <controlPr defaultSize="0" autoFill="0" autoLine="0" autoPict="0">
                <anchor moveWithCells="1">
                  <from>
                    <xdr:col>0</xdr:col>
                    <xdr:colOff>521970</xdr:colOff>
                    <xdr:row>14</xdr:row>
                    <xdr:rowOff>114300</xdr:rowOff>
                  </from>
                  <to>
                    <xdr:col>1</xdr:col>
                    <xdr:colOff>87630</xdr:colOff>
                    <xdr:row>16</xdr:row>
                    <xdr:rowOff>114300</xdr:rowOff>
                  </to>
                </anchor>
              </controlPr>
            </control>
          </mc:Choice>
        </mc:AlternateContent>
        <mc:AlternateContent xmlns:mc="http://schemas.openxmlformats.org/markup-compatibility/2006">
          <mc:Choice Requires="x14">
            <control shapeId="6151" r:id="rId7" name="Check Box 7">
              <controlPr defaultSize="0" autoFill="0" autoLine="0" autoPict="0">
                <anchor moveWithCells="1">
                  <from>
                    <xdr:col>0</xdr:col>
                    <xdr:colOff>521970</xdr:colOff>
                    <xdr:row>20</xdr:row>
                    <xdr:rowOff>114300</xdr:rowOff>
                  </from>
                  <to>
                    <xdr:col>1</xdr:col>
                    <xdr:colOff>87630</xdr:colOff>
                    <xdr:row>22</xdr:row>
                    <xdr:rowOff>114300</xdr:rowOff>
                  </to>
                </anchor>
              </controlPr>
            </control>
          </mc:Choice>
        </mc:AlternateContent>
        <mc:AlternateContent xmlns:mc="http://schemas.openxmlformats.org/markup-compatibility/2006">
          <mc:Choice Requires="x14">
            <control shapeId="6159" r:id="rId8" name="Check Box 15">
              <controlPr defaultSize="0" autoFill="0" autoLine="0" autoPict="0">
                <anchor moveWithCells="1">
                  <from>
                    <xdr:col>0</xdr:col>
                    <xdr:colOff>521970</xdr:colOff>
                    <xdr:row>26</xdr:row>
                    <xdr:rowOff>114300</xdr:rowOff>
                  </from>
                  <to>
                    <xdr:col>1</xdr:col>
                    <xdr:colOff>87630</xdr:colOff>
                    <xdr:row>28</xdr:row>
                    <xdr:rowOff>114300</xdr:rowOff>
                  </to>
                </anchor>
              </controlPr>
            </control>
          </mc:Choice>
        </mc:AlternateContent>
        <mc:AlternateContent xmlns:mc="http://schemas.openxmlformats.org/markup-compatibility/2006">
          <mc:Choice Requires="x14">
            <control shapeId="6157" r:id="rId9" name="Check Box 13">
              <controlPr defaultSize="0" autoFill="0" autoLine="0" autoPict="0">
                <anchor moveWithCells="1">
                  <from>
                    <xdr:col>0</xdr:col>
                    <xdr:colOff>521970</xdr:colOff>
                    <xdr:row>3</xdr:row>
                    <xdr:rowOff>114300</xdr:rowOff>
                  </from>
                  <to>
                    <xdr:col>1</xdr:col>
                    <xdr:colOff>87630</xdr:colOff>
                    <xdr:row>5</xdr:row>
                    <xdr:rowOff>102870</xdr:rowOff>
                  </to>
                </anchor>
              </controlPr>
            </control>
          </mc:Choice>
        </mc:AlternateContent>
        <mc:AlternateContent xmlns:mc="http://schemas.openxmlformats.org/markup-compatibility/2006">
          <mc:Choice Requires="x14">
            <control shapeId="6160" r:id="rId10" name="Check Box 16">
              <controlPr defaultSize="0" autoFill="0" autoLine="0" autoPict="0">
                <anchor moveWithCells="1">
                  <from>
                    <xdr:col>0</xdr:col>
                    <xdr:colOff>521970</xdr:colOff>
                    <xdr:row>32</xdr:row>
                    <xdr:rowOff>114300</xdr:rowOff>
                  </from>
                  <to>
                    <xdr:col>1</xdr:col>
                    <xdr:colOff>87630</xdr:colOff>
                    <xdr:row>34</xdr:row>
                    <xdr:rowOff>114300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M259"/>
  <sheetViews>
    <sheetView showGridLines="0" zoomScale="70" zoomScaleNormal="70" workbookViewId="0">
      <selection activeCell="D1" sqref="D1"/>
    </sheetView>
  </sheetViews>
  <sheetFormatPr defaultColWidth="25.6484375" defaultRowHeight="15"/>
  <cols>
    <col min="1" max="1" width="21" style="6" customWidth="1"/>
    <col min="2" max="2" width="20.5" style="6" customWidth="1"/>
    <col min="3" max="3" width="21.5" style="6" customWidth="1"/>
    <col min="4" max="4" width="19" style="5" customWidth="1"/>
    <col min="5" max="5" width="19" style="124" customWidth="1"/>
    <col min="6" max="6" width="15.84765625" style="8" customWidth="1"/>
    <col min="7" max="7" width="19" style="124" customWidth="1"/>
    <col min="8" max="9" width="19" style="147" customWidth="1"/>
    <col min="10" max="10" width="19" style="6" customWidth="1"/>
    <col min="11" max="11" width="21" style="6" customWidth="1"/>
    <col min="12" max="12" width="15.34765625" style="53" customWidth="1"/>
    <col min="13" max="13" width="19" style="5" customWidth="1"/>
    <col min="14" max="16384" width="25.6484375" style="1"/>
  </cols>
  <sheetData>
    <row r="1" spans="1:169" s="4" customFormat="1" ht="117" customHeight="1">
      <c r="A1" s="11"/>
      <c r="B1" s="5"/>
      <c r="C1" s="5"/>
      <c r="D1" s="16"/>
      <c r="E1" s="5" t="s">
        <v>149</v>
      </c>
      <c r="F1" s="7"/>
      <c r="G1" s="124"/>
      <c r="H1" s="147"/>
      <c r="I1" s="147"/>
      <c r="J1" s="5"/>
      <c r="K1" s="5"/>
      <c r="L1" s="52"/>
      <c r="M1" s="5"/>
    </row>
    <row r="2" spans="1:169" ht="33" customHeight="1">
      <c r="A2" s="12">
        <v>2025</v>
      </c>
      <c r="B2" s="9"/>
      <c r="C2" s="5"/>
      <c r="F2" s="7"/>
      <c r="J2" s="5"/>
      <c r="K2" s="5"/>
      <c r="L2" s="52"/>
    </row>
    <row r="3" spans="1:169" s="20" customFormat="1" ht="33" customHeight="1">
      <c r="A3" s="17" t="s">
        <v>53</v>
      </c>
      <c r="B3" s="18" t="s">
        <v>0</v>
      </c>
      <c r="C3" s="18" t="s">
        <v>59</v>
      </c>
      <c r="D3" s="18" t="s">
        <v>56</v>
      </c>
      <c r="E3" s="125" t="s">
        <v>55</v>
      </c>
      <c r="F3" s="48" t="s">
        <v>1</v>
      </c>
      <c r="G3" s="126" t="s">
        <v>54</v>
      </c>
      <c r="H3" s="148" t="s">
        <v>96</v>
      </c>
      <c r="I3" s="148" t="s">
        <v>11</v>
      </c>
      <c r="J3" s="18" t="s">
        <v>31</v>
      </c>
      <c r="K3" s="19" t="s">
        <v>67</v>
      </c>
      <c r="L3" s="72" t="s">
        <v>78</v>
      </c>
      <c r="M3" s="71" t="s">
        <v>57</v>
      </c>
      <c r="N3" s="116"/>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c r="BM3" s="25"/>
      <c r="BN3" s="25"/>
      <c r="BO3" s="25"/>
      <c r="BP3" s="25"/>
      <c r="BQ3" s="25"/>
      <c r="BR3" s="25"/>
      <c r="BS3" s="25"/>
      <c r="BT3" s="25"/>
      <c r="BU3" s="25"/>
      <c r="BV3" s="25"/>
      <c r="BW3" s="25"/>
      <c r="BX3" s="25"/>
      <c r="BY3" s="25"/>
      <c r="BZ3" s="25"/>
      <c r="CA3" s="25"/>
      <c r="CB3" s="25"/>
      <c r="CC3" s="25"/>
      <c r="CD3" s="25"/>
      <c r="CE3" s="25"/>
      <c r="CF3" s="25"/>
      <c r="CG3" s="25"/>
      <c r="CH3" s="25"/>
      <c r="CI3" s="25"/>
      <c r="CJ3" s="25"/>
      <c r="CK3" s="25"/>
      <c r="CL3" s="25"/>
      <c r="CM3" s="25"/>
      <c r="CN3" s="25"/>
      <c r="CO3" s="25"/>
      <c r="CP3" s="25"/>
      <c r="CQ3" s="25"/>
      <c r="CR3" s="25"/>
      <c r="CS3" s="25"/>
      <c r="CT3" s="25"/>
      <c r="CU3" s="25"/>
      <c r="CV3" s="25"/>
      <c r="CW3" s="25"/>
      <c r="CX3" s="25"/>
      <c r="CY3" s="25"/>
      <c r="CZ3" s="25"/>
      <c r="DA3" s="25"/>
      <c r="DB3" s="25"/>
      <c r="DC3" s="25"/>
      <c r="DD3" s="25"/>
      <c r="DE3" s="25"/>
      <c r="DF3" s="25"/>
      <c r="DG3" s="25"/>
      <c r="DH3" s="25"/>
      <c r="DI3" s="25"/>
      <c r="DJ3" s="25"/>
      <c r="DK3" s="25"/>
      <c r="DL3" s="25"/>
      <c r="DM3" s="25"/>
      <c r="DN3" s="25"/>
      <c r="DO3" s="25"/>
      <c r="DP3" s="25"/>
      <c r="DQ3" s="25"/>
      <c r="DR3" s="25"/>
      <c r="DS3" s="25"/>
      <c r="DT3" s="25"/>
      <c r="DU3" s="25"/>
      <c r="DV3" s="25"/>
      <c r="DW3" s="25"/>
      <c r="DX3" s="25"/>
      <c r="DY3" s="25"/>
      <c r="DZ3" s="25"/>
      <c r="EA3" s="25"/>
      <c r="EB3" s="25"/>
      <c r="EC3" s="25"/>
      <c r="ED3" s="25"/>
      <c r="EE3" s="25"/>
      <c r="EF3" s="25"/>
      <c r="EG3" s="25"/>
      <c r="EH3" s="25"/>
      <c r="EI3" s="25"/>
      <c r="EJ3" s="25"/>
      <c r="EK3" s="25"/>
      <c r="EL3" s="25"/>
      <c r="EM3" s="25"/>
      <c r="EN3" s="25"/>
      <c r="EO3" s="25"/>
      <c r="EP3" s="25"/>
      <c r="EQ3" s="25"/>
      <c r="ER3" s="25"/>
      <c r="ES3" s="25"/>
      <c r="ET3" s="25"/>
      <c r="EU3" s="25"/>
      <c r="EV3" s="25"/>
      <c r="EW3" s="25"/>
      <c r="EX3" s="25"/>
      <c r="EY3" s="25"/>
      <c r="EZ3" s="25"/>
      <c r="FA3" s="25"/>
      <c r="FB3" s="25"/>
      <c r="FC3" s="25"/>
      <c r="FD3" s="25"/>
      <c r="FE3" s="25"/>
      <c r="FF3" s="25"/>
      <c r="FG3" s="25"/>
      <c r="FH3" s="25"/>
      <c r="FI3" s="25"/>
      <c r="FJ3" s="25"/>
      <c r="FK3" s="25"/>
      <c r="FL3" s="25"/>
      <c r="FM3" s="25"/>
    </row>
    <row r="4" spans="1:169" s="10" customFormat="1" ht="33" customHeight="1">
      <c r="A4" s="13" t="s">
        <v>12</v>
      </c>
      <c r="B4" s="84" t="s">
        <v>101</v>
      </c>
      <c r="C4" s="84" t="s">
        <v>101</v>
      </c>
      <c r="D4" s="86"/>
      <c r="E4" s="89">
        <f>SUM(E5:E99)</f>
        <v>2308000</v>
      </c>
      <c r="F4" s="90" t="s">
        <v>101</v>
      </c>
      <c r="G4" s="89">
        <f ca="1">SUM(G5:G99)</f>
        <v>1114400</v>
      </c>
      <c r="H4" s="154" t="s">
        <v>101</v>
      </c>
      <c r="I4" s="149" t="s">
        <v>101</v>
      </c>
      <c r="J4" s="84" t="s">
        <v>101</v>
      </c>
      <c r="K4" s="84" t="s">
        <v>101</v>
      </c>
      <c r="L4" s="85" t="s">
        <v>101</v>
      </c>
      <c r="M4" s="115" t="s">
        <v>101</v>
      </c>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c r="BX4" s="29"/>
      <c r="BY4" s="29"/>
      <c r="BZ4" s="29"/>
      <c r="CA4" s="29"/>
      <c r="CB4" s="29"/>
      <c r="CC4" s="29"/>
      <c r="CD4" s="29"/>
      <c r="CE4" s="29"/>
      <c r="CF4" s="29"/>
      <c r="CG4" s="29"/>
      <c r="CH4" s="29"/>
      <c r="CI4" s="29"/>
      <c r="CJ4" s="29"/>
      <c r="CK4" s="29"/>
      <c r="CL4" s="29"/>
      <c r="CM4" s="29"/>
      <c r="CN4" s="29"/>
      <c r="CO4" s="29"/>
      <c r="CP4" s="29"/>
      <c r="CQ4" s="29"/>
      <c r="CR4" s="29"/>
      <c r="CS4" s="29"/>
      <c r="CT4" s="29"/>
      <c r="CU4" s="29"/>
      <c r="CV4" s="29"/>
      <c r="CW4" s="29"/>
      <c r="CX4" s="29"/>
      <c r="CY4" s="29"/>
      <c r="CZ4" s="29"/>
      <c r="DA4" s="29"/>
      <c r="DB4" s="29"/>
      <c r="DC4" s="29"/>
      <c r="DD4" s="29"/>
      <c r="DE4" s="29"/>
      <c r="DF4" s="29"/>
      <c r="DG4" s="29"/>
      <c r="DH4" s="29"/>
      <c r="DI4" s="29"/>
      <c r="DJ4" s="29"/>
      <c r="DK4" s="29"/>
      <c r="DL4" s="29"/>
      <c r="DM4" s="29"/>
      <c r="DN4" s="29"/>
      <c r="DO4" s="29"/>
      <c r="DP4" s="29"/>
      <c r="DQ4" s="29"/>
      <c r="DR4" s="29"/>
      <c r="DS4" s="29"/>
      <c r="DT4" s="29"/>
      <c r="DU4" s="29"/>
      <c r="DV4" s="29"/>
      <c r="DW4" s="29"/>
      <c r="DX4" s="29"/>
      <c r="DY4" s="29"/>
      <c r="DZ4" s="29"/>
      <c r="EA4" s="29"/>
      <c r="EB4" s="29"/>
      <c r="EC4" s="29"/>
      <c r="ED4" s="29"/>
      <c r="EE4" s="29"/>
      <c r="EF4" s="29"/>
      <c r="EG4" s="29"/>
      <c r="EH4" s="29"/>
      <c r="EI4" s="29"/>
      <c r="EJ4" s="29"/>
      <c r="EK4" s="29"/>
      <c r="EL4" s="29"/>
      <c r="EM4" s="29"/>
      <c r="EN4" s="29"/>
      <c r="EO4" s="29"/>
      <c r="EP4" s="29"/>
      <c r="EQ4" s="29"/>
      <c r="ER4" s="29"/>
      <c r="ES4" s="29"/>
      <c r="ET4" s="29"/>
      <c r="EU4" s="29"/>
      <c r="EV4" s="29"/>
      <c r="EW4" s="29"/>
      <c r="EX4" s="29"/>
      <c r="EY4" s="29"/>
      <c r="EZ4" s="29"/>
      <c r="FA4" s="29"/>
      <c r="FB4" s="29"/>
      <c r="FC4" s="29"/>
      <c r="FD4" s="29"/>
      <c r="FE4" s="29"/>
      <c r="FF4" s="29"/>
      <c r="FG4" s="29"/>
      <c r="FH4" s="29"/>
      <c r="FI4" s="29"/>
      <c r="FJ4" s="29"/>
      <c r="FK4" s="29"/>
      <c r="FL4" s="29"/>
      <c r="FM4" s="29"/>
    </row>
    <row r="5" spans="1:169" s="25" customFormat="1" ht="33" customHeight="1">
      <c r="A5" s="21" t="s">
        <v>2</v>
      </c>
      <c r="B5" s="21" t="s">
        <v>13</v>
      </c>
      <c r="C5" s="70" t="s">
        <v>60</v>
      </c>
      <c r="D5" s="21" t="s">
        <v>33</v>
      </c>
      <c r="E5" s="36">
        <v>163000</v>
      </c>
      <c r="F5" s="22">
        <f ca="1">IFERROR(OFFSET('Settings &amp; Instructions'!B$17,MATCH('Sales Funnel'!D5,'Settings &amp; Instructions'!A$17:A$76,0)-1,0),"")</f>
        <v>1</v>
      </c>
      <c r="G5" s="38">
        <f ca="1">IFERROR(E5*F5,"")</f>
        <v>163000</v>
      </c>
      <c r="H5" s="150">
        <v>45679</v>
      </c>
      <c r="I5" s="150">
        <v>45986</v>
      </c>
      <c r="J5" s="21" t="s">
        <v>146</v>
      </c>
      <c r="K5" s="24">
        <f t="shared" ref="K5:K24" ca="1" si="0">F5</f>
        <v>1</v>
      </c>
      <c r="L5" s="23" t="s">
        <v>152</v>
      </c>
      <c r="M5" s="21" t="s">
        <v>3</v>
      </c>
    </row>
    <row r="6" spans="1:169" s="29" customFormat="1" ht="33" customHeight="1">
      <c r="A6" s="26" t="s">
        <v>4</v>
      </c>
      <c r="B6" s="26" t="s">
        <v>21</v>
      </c>
      <c r="C6" s="26"/>
      <c r="D6" s="26" t="s">
        <v>33</v>
      </c>
      <c r="E6" s="35">
        <v>13000</v>
      </c>
      <c r="F6" s="27">
        <f ca="1">IFERROR(OFFSET('Settings &amp; Instructions'!B$17,MATCH('Sales Funnel'!D6,'Settings &amp; Instructions'!A$17:A$76,0)-1,0),"")</f>
        <v>1</v>
      </c>
      <c r="G6" s="39">
        <f t="shared" ref="G6:G69" ca="1" si="1">IFERROR(E6*F6,"")</f>
        <v>13000</v>
      </c>
      <c r="H6" s="151">
        <v>45689</v>
      </c>
      <c r="I6" s="151">
        <v>45826</v>
      </c>
      <c r="J6" s="26" t="s">
        <v>25</v>
      </c>
      <c r="K6" s="28">
        <f t="shared" ca="1" si="0"/>
        <v>1</v>
      </c>
      <c r="L6" s="73">
        <v>45850</v>
      </c>
      <c r="M6" s="26" t="s">
        <v>3</v>
      </c>
    </row>
    <row r="7" spans="1:169" s="25" customFormat="1" ht="33" customHeight="1">
      <c r="A7" s="21" t="s">
        <v>7</v>
      </c>
      <c r="B7" s="21" t="s">
        <v>14</v>
      </c>
      <c r="C7" s="21"/>
      <c r="D7" s="21" t="s">
        <v>33</v>
      </c>
      <c r="E7" s="36">
        <v>127000</v>
      </c>
      <c r="F7" s="22">
        <f ca="1">IFERROR(OFFSET('Settings &amp; Instructions'!B$17,MATCH('Sales Funnel'!D7,'Settings &amp; Instructions'!A$17:A$76,0)-1,0),"")</f>
        <v>1</v>
      </c>
      <c r="G7" s="38">
        <f t="shared" ca="1" si="1"/>
        <v>127000</v>
      </c>
      <c r="H7" s="150">
        <v>45839</v>
      </c>
      <c r="I7" s="150">
        <v>45972</v>
      </c>
      <c r="J7" s="21" t="s">
        <v>27</v>
      </c>
      <c r="K7" s="24">
        <f t="shared" ca="1" si="0"/>
        <v>1</v>
      </c>
      <c r="L7" s="74" t="s">
        <v>153</v>
      </c>
      <c r="M7" s="21" t="s">
        <v>3</v>
      </c>
    </row>
    <row r="8" spans="1:169" s="29" customFormat="1" ht="33" customHeight="1">
      <c r="A8" s="26" t="s">
        <v>9</v>
      </c>
      <c r="B8" s="26" t="s">
        <v>19</v>
      </c>
      <c r="C8" s="26"/>
      <c r="D8" s="26" t="s">
        <v>32</v>
      </c>
      <c r="E8" s="35">
        <v>67000</v>
      </c>
      <c r="F8" s="27">
        <f ca="1">IFERROR(OFFSET('Settings &amp; Instructions'!B$17,MATCH('Sales Funnel'!D8,'Settings &amp; Instructions'!A$17:A$76,0)-1,0),"")</f>
        <v>0.05</v>
      </c>
      <c r="G8" s="39">
        <f t="shared" ca="1" si="1"/>
        <v>3350</v>
      </c>
      <c r="H8" s="151">
        <v>45809</v>
      </c>
      <c r="I8" s="151">
        <v>45933</v>
      </c>
      <c r="J8" s="26" t="s">
        <v>28</v>
      </c>
      <c r="K8" s="28">
        <f t="shared" ca="1" si="0"/>
        <v>0.05</v>
      </c>
      <c r="L8" s="73" t="s">
        <v>154</v>
      </c>
      <c r="M8" s="26" t="s">
        <v>3</v>
      </c>
    </row>
    <row r="9" spans="1:169" s="25" customFormat="1" ht="33" customHeight="1">
      <c r="A9" s="21" t="s">
        <v>35</v>
      </c>
      <c r="B9" s="21" t="s">
        <v>34</v>
      </c>
      <c r="C9" s="21"/>
      <c r="D9" s="21" t="s">
        <v>33</v>
      </c>
      <c r="E9" s="36">
        <v>113000</v>
      </c>
      <c r="F9" s="22">
        <f ca="1">IFERROR(OFFSET('Settings &amp; Instructions'!B$17,MATCH('Sales Funnel'!D9,'Settings &amp; Instructions'!A$17:A$76,0)-1,0),"")</f>
        <v>1</v>
      </c>
      <c r="G9" s="38">
        <f t="shared" ca="1" si="1"/>
        <v>113000</v>
      </c>
      <c r="H9" s="150"/>
      <c r="I9" s="150">
        <v>45925</v>
      </c>
      <c r="J9" s="21" t="s">
        <v>28</v>
      </c>
      <c r="K9" s="24">
        <f t="shared" ca="1" si="0"/>
        <v>1</v>
      </c>
      <c r="L9" s="74">
        <v>45843</v>
      </c>
      <c r="M9" s="21" t="s">
        <v>6</v>
      </c>
    </row>
    <row r="10" spans="1:169" s="29" customFormat="1" ht="33" customHeight="1">
      <c r="A10" s="26" t="s">
        <v>36</v>
      </c>
      <c r="B10" s="26" t="s">
        <v>26</v>
      </c>
      <c r="C10" s="26"/>
      <c r="D10" s="26" t="s">
        <v>49</v>
      </c>
      <c r="E10" s="35">
        <v>79000</v>
      </c>
      <c r="F10" s="27">
        <f ca="1">IFERROR(OFFSET('Settings &amp; Instructions'!B$17,MATCH('Sales Funnel'!D10,'Settings &amp; Instructions'!A$17:A$76,0)-1,0),"")</f>
        <v>0.5</v>
      </c>
      <c r="G10" s="39">
        <f t="shared" ca="1" si="1"/>
        <v>39500</v>
      </c>
      <c r="H10" s="151"/>
      <c r="I10" s="151">
        <v>45887</v>
      </c>
      <c r="J10" s="26" t="s">
        <v>147</v>
      </c>
      <c r="K10" s="28">
        <f t="shared" ca="1" si="0"/>
        <v>0.5</v>
      </c>
      <c r="L10" s="73" t="s">
        <v>155</v>
      </c>
      <c r="M10" s="26" t="s">
        <v>6</v>
      </c>
    </row>
    <row r="11" spans="1:169" s="25" customFormat="1" ht="33" customHeight="1">
      <c r="A11" s="21" t="s">
        <v>37</v>
      </c>
      <c r="B11" s="21" t="s">
        <v>47</v>
      </c>
      <c r="C11" s="21"/>
      <c r="D11" s="21" t="s">
        <v>49</v>
      </c>
      <c r="E11" s="36">
        <v>97000</v>
      </c>
      <c r="F11" s="22">
        <f ca="1">IFERROR(OFFSET('Settings &amp; Instructions'!B$17,MATCH('Sales Funnel'!D11,'Settings &amp; Instructions'!A$17:A$76,0)-1,0),"")</f>
        <v>0.5</v>
      </c>
      <c r="G11" s="38">
        <f t="shared" ca="1" si="1"/>
        <v>48500</v>
      </c>
      <c r="H11" s="150"/>
      <c r="I11" s="150">
        <v>45941</v>
      </c>
      <c r="J11" s="21" t="s">
        <v>146</v>
      </c>
      <c r="K11" s="24">
        <f t="shared" ca="1" si="0"/>
        <v>0.5</v>
      </c>
      <c r="L11" s="74"/>
      <c r="M11" s="21" t="s">
        <v>6</v>
      </c>
    </row>
    <row r="12" spans="1:169" s="29" customFormat="1" ht="33" customHeight="1">
      <c r="A12" s="26" t="s">
        <v>38</v>
      </c>
      <c r="B12" s="26" t="s">
        <v>17</v>
      </c>
      <c r="C12" s="26"/>
      <c r="D12" s="26" t="s">
        <v>5</v>
      </c>
      <c r="E12" s="35">
        <v>233000</v>
      </c>
      <c r="F12" s="27">
        <f ca="1">IFERROR(OFFSET('Settings &amp; Instructions'!B$17,MATCH('Sales Funnel'!D12,'Settings &amp; Instructions'!A$17:A$76,0)-1,0),"")</f>
        <v>0.1</v>
      </c>
      <c r="G12" s="39">
        <f t="shared" ca="1" si="1"/>
        <v>23300</v>
      </c>
      <c r="H12" s="151"/>
      <c r="I12" s="151">
        <v>45906</v>
      </c>
      <c r="J12" s="26" t="s">
        <v>29</v>
      </c>
      <c r="K12" s="28">
        <f t="shared" ca="1" si="0"/>
        <v>0.1</v>
      </c>
      <c r="L12" s="73"/>
      <c r="M12" s="26" t="s">
        <v>6</v>
      </c>
    </row>
    <row r="13" spans="1:169" s="25" customFormat="1" ht="33" customHeight="1">
      <c r="A13" s="21" t="s">
        <v>39</v>
      </c>
      <c r="B13" s="21" t="s">
        <v>15</v>
      </c>
      <c r="C13" s="21"/>
      <c r="D13" s="21" t="s">
        <v>48</v>
      </c>
      <c r="E13" s="36">
        <v>311000</v>
      </c>
      <c r="F13" s="22">
        <f ca="1">IFERROR(OFFSET('Settings &amp; Instructions'!B$17,MATCH('Sales Funnel'!D13,'Settings &amp; Instructions'!A$17:A$76,0)-1,0),"")</f>
        <v>0.25</v>
      </c>
      <c r="G13" s="38">
        <f t="shared" ca="1" si="1"/>
        <v>77750</v>
      </c>
      <c r="H13" s="150"/>
      <c r="I13" s="150">
        <v>45925</v>
      </c>
      <c r="J13" s="21" t="s">
        <v>25</v>
      </c>
      <c r="K13" s="24">
        <f t="shared" ca="1" si="0"/>
        <v>0.25</v>
      </c>
      <c r="L13" s="74"/>
      <c r="M13" s="21" t="s">
        <v>8</v>
      </c>
    </row>
    <row r="14" spans="1:169" s="29" customFormat="1" ht="33" customHeight="1">
      <c r="A14" s="26" t="s">
        <v>40</v>
      </c>
      <c r="B14" s="26" t="s">
        <v>20</v>
      </c>
      <c r="C14" s="26"/>
      <c r="D14" s="26" t="s">
        <v>48</v>
      </c>
      <c r="E14" s="35">
        <v>433000</v>
      </c>
      <c r="F14" s="27">
        <f ca="1">IFERROR(OFFSET('Settings &amp; Instructions'!B$17,MATCH('Sales Funnel'!D14,'Settings &amp; Instructions'!A$17:A$76,0)-1,0),"")</f>
        <v>0.25</v>
      </c>
      <c r="G14" s="39">
        <f t="shared" ca="1" si="1"/>
        <v>108250</v>
      </c>
      <c r="H14" s="151"/>
      <c r="I14" s="151">
        <v>45856</v>
      </c>
      <c r="J14" s="26" t="s">
        <v>29</v>
      </c>
      <c r="K14" s="28">
        <f t="shared" ca="1" si="0"/>
        <v>0.25</v>
      </c>
      <c r="L14" s="73"/>
      <c r="M14" s="26" t="s">
        <v>8</v>
      </c>
    </row>
    <row r="15" spans="1:169" s="25" customFormat="1" ht="33" customHeight="1">
      <c r="A15" s="21" t="s">
        <v>41</v>
      </c>
      <c r="B15" s="21" t="s">
        <v>16</v>
      </c>
      <c r="C15" s="21"/>
      <c r="D15" s="21" t="s">
        <v>33</v>
      </c>
      <c r="E15" s="36">
        <v>73000</v>
      </c>
      <c r="F15" s="22">
        <f ca="1">IFERROR(OFFSET('Settings &amp; Instructions'!B$17,MATCH('Sales Funnel'!D15,'Settings &amp; Instructions'!A$17:A$76,0)-1,0),"")</f>
        <v>1</v>
      </c>
      <c r="G15" s="38">
        <f t="shared" ca="1" si="1"/>
        <v>73000</v>
      </c>
      <c r="H15" s="150"/>
      <c r="I15" s="150">
        <v>46002</v>
      </c>
      <c r="J15" s="21" t="s">
        <v>28</v>
      </c>
      <c r="K15" s="24">
        <f t="shared" ca="1" si="0"/>
        <v>1</v>
      </c>
      <c r="L15" s="74"/>
      <c r="M15" s="21" t="s">
        <v>8</v>
      </c>
    </row>
    <row r="16" spans="1:169" s="29" customFormat="1" ht="33" customHeight="1">
      <c r="A16" s="26" t="s">
        <v>42</v>
      </c>
      <c r="B16" s="26" t="s">
        <v>23</v>
      </c>
      <c r="C16" s="26"/>
      <c r="D16" s="26" t="s">
        <v>48</v>
      </c>
      <c r="E16" s="35">
        <v>59000</v>
      </c>
      <c r="F16" s="27">
        <f ca="1">IFERROR(OFFSET('Settings &amp; Instructions'!B$17,MATCH('Sales Funnel'!D16,'Settings &amp; Instructions'!A$17:A$76,0)-1,0),"")</f>
        <v>0.25</v>
      </c>
      <c r="G16" s="39">
        <f t="shared" ca="1" si="1"/>
        <v>14750</v>
      </c>
      <c r="H16" s="151"/>
      <c r="I16" s="151">
        <v>45997</v>
      </c>
      <c r="J16" s="26" t="s">
        <v>27</v>
      </c>
      <c r="K16" s="28">
        <f t="shared" ca="1" si="0"/>
        <v>0.25</v>
      </c>
      <c r="L16" s="73"/>
      <c r="M16" s="26" t="s">
        <v>8</v>
      </c>
    </row>
    <row r="17" spans="1:22" s="25" customFormat="1" ht="33" customHeight="1">
      <c r="A17" s="21" t="s">
        <v>43</v>
      </c>
      <c r="B17" s="21" t="s">
        <v>18</v>
      </c>
      <c r="C17" s="21"/>
      <c r="D17" s="30" t="s">
        <v>33</v>
      </c>
      <c r="E17" s="36">
        <v>71000</v>
      </c>
      <c r="F17" s="22">
        <f ca="1">IFERROR(OFFSET('Settings &amp; Instructions'!B$17,MATCH('Sales Funnel'!D17,'Settings &amp; Instructions'!A$17:A$76,0)-1,0),"")</f>
        <v>1</v>
      </c>
      <c r="G17" s="38">
        <f t="shared" ca="1" si="1"/>
        <v>71000</v>
      </c>
      <c r="H17" s="150"/>
      <c r="I17" s="150">
        <v>45986</v>
      </c>
      <c r="J17" s="21" t="s">
        <v>28</v>
      </c>
      <c r="K17" s="24">
        <f t="shared" ca="1" si="0"/>
        <v>1</v>
      </c>
      <c r="L17" s="74"/>
      <c r="M17" s="21" t="s">
        <v>10</v>
      </c>
    </row>
    <row r="18" spans="1:22" s="29" customFormat="1" ht="33" customHeight="1">
      <c r="A18" s="26" t="s">
        <v>44</v>
      </c>
      <c r="B18" s="26" t="s">
        <v>24</v>
      </c>
      <c r="C18" s="26"/>
      <c r="D18" s="31" t="s">
        <v>50</v>
      </c>
      <c r="E18" s="35">
        <v>89000</v>
      </c>
      <c r="F18" s="27">
        <f ca="1">IFERROR(OFFSET('Settings &amp; Instructions'!B$17,MATCH('Sales Funnel'!D18,'Settings &amp; Instructions'!A$17:A$76,0)-1,0),"")</f>
        <v>0</v>
      </c>
      <c r="G18" s="39">
        <f t="shared" ca="1" si="1"/>
        <v>0</v>
      </c>
      <c r="H18" s="151"/>
      <c r="I18" s="151">
        <v>45734</v>
      </c>
      <c r="J18" s="26" t="s">
        <v>29</v>
      </c>
      <c r="K18" s="28">
        <f t="shared" ca="1" si="0"/>
        <v>0</v>
      </c>
      <c r="L18" s="73"/>
      <c r="M18" s="26" t="s">
        <v>10</v>
      </c>
    </row>
    <row r="19" spans="1:22" s="25" customFormat="1" ht="33" customHeight="1">
      <c r="A19" s="21" t="s">
        <v>45</v>
      </c>
      <c r="B19" s="21" t="s">
        <v>30</v>
      </c>
      <c r="C19" s="21"/>
      <c r="D19" s="30" t="s">
        <v>49</v>
      </c>
      <c r="E19" s="36">
        <v>109000</v>
      </c>
      <c r="F19" s="22">
        <f ca="1">IFERROR(OFFSET('Settings &amp; Instructions'!B$17,MATCH('Sales Funnel'!D19,'Settings &amp; Instructions'!A$17:A$76,0)-1,0),"")</f>
        <v>0.5</v>
      </c>
      <c r="G19" s="38">
        <f t="shared" ca="1" si="1"/>
        <v>54500</v>
      </c>
      <c r="H19" s="150"/>
      <c r="I19" s="150">
        <v>45880</v>
      </c>
      <c r="J19" s="21" t="s">
        <v>27</v>
      </c>
      <c r="K19" s="24">
        <f t="shared" ca="1" si="0"/>
        <v>0.5</v>
      </c>
      <c r="L19" s="74"/>
      <c r="M19" s="21" t="s">
        <v>10</v>
      </c>
    </row>
    <row r="20" spans="1:22" s="29" customFormat="1" ht="33" customHeight="1">
      <c r="A20" s="26" t="s">
        <v>46</v>
      </c>
      <c r="B20" s="26" t="s">
        <v>22</v>
      </c>
      <c r="C20" s="26"/>
      <c r="D20" s="26" t="s">
        <v>49</v>
      </c>
      <c r="E20" s="35">
        <v>47000</v>
      </c>
      <c r="F20" s="27">
        <f ca="1">IFERROR(OFFSET('Settings &amp; Instructions'!B$17,MATCH('Sales Funnel'!D20,'Settings &amp; Instructions'!A$17:A$76,0)-1,0),"")</f>
        <v>0.5</v>
      </c>
      <c r="G20" s="39">
        <f t="shared" ca="1" si="1"/>
        <v>23500</v>
      </c>
      <c r="H20" s="151"/>
      <c r="I20" s="151">
        <v>45906</v>
      </c>
      <c r="J20" s="26" t="s">
        <v>25</v>
      </c>
      <c r="K20" s="28">
        <f t="shared" ca="1" si="0"/>
        <v>0.5</v>
      </c>
      <c r="L20" s="73"/>
      <c r="M20" s="26" t="s">
        <v>10</v>
      </c>
    </row>
    <row r="21" spans="1:22" s="25" customFormat="1" ht="33" customHeight="1">
      <c r="A21" s="21" t="s">
        <v>64</v>
      </c>
      <c r="B21" s="21" t="s">
        <v>102</v>
      </c>
      <c r="C21" s="21"/>
      <c r="D21" s="21" t="s">
        <v>33</v>
      </c>
      <c r="E21" s="36">
        <v>111000</v>
      </c>
      <c r="F21" s="22">
        <f ca="1">IFERROR(OFFSET('Settings &amp; Instructions'!B$17,MATCH('Sales Funnel'!D21,'Settings &amp; Instructions'!A$17:A$76,0)-1,0),"")</f>
        <v>1</v>
      </c>
      <c r="G21" s="38">
        <f t="shared" ca="1" si="1"/>
        <v>111000</v>
      </c>
      <c r="H21" s="150"/>
      <c r="I21" s="150">
        <v>46004</v>
      </c>
      <c r="J21" s="21" t="s">
        <v>29</v>
      </c>
      <c r="K21" s="24">
        <f t="shared" ca="1" si="0"/>
        <v>1</v>
      </c>
      <c r="L21" s="74"/>
      <c r="M21" s="21" t="s">
        <v>70</v>
      </c>
    </row>
    <row r="22" spans="1:22" s="25" customFormat="1" ht="33" customHeight="1">
      <c r="A22" s="26" t="s">
        <v>71</v>
      </c>
      <c r="B22" s="26" t="s">
        <v>103</v>
      </c>
      <c r="C22" s="26"/>
      <c r="D22" s="32" t="s">
        <v>33</v>
      </c>
      <c r="E22" s="39">
        <v>50000</v>
      </c>
      <c r="F22" s="87">
        <f ca="1">IFERROR(OFFSET('Settings &amp; Instructions'!B$17,MATCH('Sales Funnel'!D22,'Settings &amp; Instructions'!A$17:A$76,0)-1,0),"")</f>
        <v>1</v>
      </c>
      <c r="G22" s="39">
        <f t="shared" ca="1" si="1"/>
        <v>50000</v>
      </c>
      <c r="H22" s="151"/>
      <c r="I22" s="152">
        <v>45973</v>
      </c>
      <c r="J22" s="26" t="s">
        <v>27</v>
      </c>
      <c r="K22" s="24">
        <f t="shared" ca="1" si="0"/>
        <v>1</v>
      </c>
      <c r="L22" s="73"/>
      <c r="M22" s="26"/>
      <c r="N22" s="26"/>
      <c r="O22" s="26"/>
      <c r="P22" s="26"/>
    </row>
    <row r="23" spans="1:22" s="25" customFormat="1" ht="33" customHeight="1">
      <c r="A23" s="21" t="s">
        <v>72</v>
      </c>
      <c r="B23" s="21" t="s">
        <v>104</v>
      </c>
      <c r="C23" s="21"/>
      <c r="D23" s="21" t="s">
        <v>50</v>
      </c>
      <c r="E23" s="38">
        <v>50000</v>
      </c>
      <c r="F23" s="22">
        <f ca="1">IFERROR(OFFSET('Settings &amp; Instructions'!B$17,MATCH('Sales Funnel'!D23,'Settings &amp; Instructions'!A$17:A$76,0)-1,0),"")</f>
        <v>0</v>
      </c>
      <c r="G23" s="38">
        <f t="shared" ca="1" si="1"/>
        <v>0</v>
      </c>
      <c r="H23" s="150"/>
      <c r="I23" s="150">
        <v>45994</v>
      </c>
      <c r="J23" s="21" t="s">
        <v>27</v>
      </c>
      <c r="K23" s="24">
        <f t="shared" ca="1" si="0"/>
        <v>0</v>
      </c>
      <c r="L23" s="74"/>
      <c r="M23" s="21"/>
    </row>
    <row r="24" spans="1:22" s="34" customFormat="1" ht="33" customHeight="1">
      <c r="A24" s="32" t="s">
        <v>73</v>
      </c>
      <c r="B24" s="32" t="s">
        <v>65</v>
      </c>
      <c r="C24" s="32"/>
      <c r="D24" s="33" t="s">
        <v>50</v>
      </c>
      <c r="E24" s="37">
        <v>13000</v>
      </c>
      <c r="F24" s="87">
        <f ca="1">IFERROR(OFFSET('Settings &amp; Instructions'!B$17,MATCH('Sales Funnel'!D24,'Settings &amp; Instructions'!A$17:A$76,0)-1,0),"")</f>
        <v>0</v>
      </c>
      <c r="G24" s="40">
        <f t="shared" ca="1" si="1"/>
        <v>0</v>
      </c>
      <c r="H24" s="152"/>
      <c r="I24" s="152">
        <v>45741</v>
      </c>
      <c r="J24" s="32" t="s">
        <v>29</v>
      </c>
      <c r="K24" s="41">
        <f t="shared" ca="1" si="0"/>
        <v>0</v>
      </c>
      <c r="L24" s="75"/>
      <c r="M24" s="32" t="s">
        <v>66</v>
      </c>
    </row>
    <row r="25" spans="1:22" ht="33" customHeight="1">
      <c r="A25" s="5"/>
      <c r="B25" s="5"/>
      <c r="C25" s="5"/>
      <c r="F25" s="88" t="str">
        <f ca="1">IFERROR(OFFSET('Settings &amp; Instructions'!B$17,MATCH('Sales Funnel'!D25,'Settings &amp; Instructions'!A$17:A$76,0)-1,0),"")</f>
        <v/>
      </c>
      <c r="G25" s="123" t="str">
        <f t="shared" ca="1" si="1"/>
        <v/>
      </c>
      <c r="J25" s="5"/>
      <c r="K25" s="122" t="str">
        <f ca="1">F25</f>
        <v/>
      </c>
      <c r="L25" s="52"/>
      <c r="V25" s="2"/>
    </row>
    <row r="26" spans="1:22" s="3" customFormat="1" ht="33" customHeight="1">
      <c r="A26" s="1"/>
      <c r="B26" s="6"/>
      <c r="C26" s="1"/>
      <c r="D26" s="5"/>
      <c r="E26" s="124"/>
      <c r="F26" s="88" t="str">
        <f ca="1">IFERROR(OFFSET('Settings &amp; Instructions'!B$17,MATCH('Sales Funnel'!D26,'Settings &amp; Instructions'!A$17:A$76,0)-1,0),"")</f>
        <v/>
      </c>
      <c r="G26" s="123" t="str">
        <f t="shared" ca="1" si="1"/>
        <v/>
      </c>
      <c r="H26" s="147"/>
      <c r="I26" s="147"/>
      <c r="J26" s="1"/>
      <c r="K26" s="122" t="str">
        <f t="shared" ref="K26:K89" ca="1" si="2">F26</f>
        <v/>
      </c>
      <c r="L26" s="54"/>
      <c r="M26" s="5"/>
    </row>
    <row r="27" spans="1:22" ht="33" customHeight="1">
      <c r="A27" s="1"/>
      <c r="C27" s="1"/>
      <c r="F27" s="88" t="str">
        <f ca="1">IFERROR(OFFSET('Settings &amp; Instructions'!B$17,MATCH('Sales Funnel'!D27,'Settings &amp; Instructions'!A$17:A$76,0)-1,0),"")</f>
        <v/>
      </c>
      <c r="G27" s="123" t="str">
        <f t="shared" ca="1" si="1"/>
        <v/>
      </c>
      <c r="J27" s="1"/>
      <c r="K27" s="122" t="str">
        <f t="shared" ca="1" si="2"/>
        <v/>
      </c>
      <c r="L27" s="54"/>
    </row>
    <row r="28" spans="1:22" ht="33" customHeight="1">
      <c r="A28" s="1"/>
      <c r="C28" s="1"/>
      <c r="F28" s="88" t="str">
        <f ca="1">IFERROR(OFFSET('Settings &amp; Instructions'!B$17,MATCH('Sales Funnel'!D28,'Settings &amp; Instructions'!A$17:A$76,0)-1,0),"")</f>
        <v/>
      </c>
      <c r="G28" s="123"/>
      <c r="J28" s="1"/>
      <c r="K28" s="122" t="str">
        <f t="shared" ca="1" si="2"/>
        <v/>
      </c>
      <c r="L28" s="54"/>
    </row>
    <row r="29" spans="1:22" ht="33" customHeight="1">
      <c r="A29" s="1"/>
      <c r="C29" s="1"/>
      <c r="F29" s="88" t="str">
        <f ca="1">IFERROR(OFFSET('Settings &amp; Instructions'!B$17,MATCH('Sales Funnel'!D29,'Settings &amp; Instructions'!A$17:A$76,0)-1,0),"")</f>
        <v/>
      </c>
      <c r="G29" s="123" t="str">
        <f t="shared" ca="1" si="1"/>
        <v/>
      </c>
      <c r="J29" s="1"/>
      <c r="K29" s="122" t="str">
        <f t="shared" ca="1" si="2"/>
        <v/>
      </c>
      <c r="L29" s="54"/>
    </row>
    <row r="30" spans="1:22" ht="33" customHeight="1">
      <c r="A30" s="1"/>
      <c r="C30" s="1"/>
      <c r="F30" s="88" t="str">
        <f ca="1">IFERROR(OFFSET('Settings &amp; Instructions'!B$17,MATCH('Sales Funnel'!D30,'Settings &amp; Instructions'!A$17:A$76,0)-1,0),"")</f>
        <v/>
      </c>
      <c r="G30" s="123" t="str">
        <f t="shared" ca="1" si="1"/>
        <v/>
      </c>
      <c r="J30" s="1"/>
      <c r="K30" s="122" t="str">
        <f t="shared" ca="1" si="2"/>
        <v/>
      </c>
      <c r="L30" s="54"/>
    </row>
    <row r="31" spans="1:22" ht="33" customHeight="1">
      <c r="A31" s="1"/>
      <c r="C31" s="1"/>
      <c r="F31" s="88" t="str">
        <f ca="1">IFERROR(OFFSET('Settings &amp; Instructions'!B$17,MATCH('Sales Funnel'!D31,'Settings &amp; Instructions'!A$17:A$76,0)-1,0),"")</f>
        <v/>
      </c>
      <c r="G31" s="123" t="str">
        <f t="shared" ca="1" si="1"/>
        <v/>
      </c>
      <c r="J31" s="1"/>
      <c r="K31" s="122" t="str">
        <f t="shared" ca="1" si="2"/>
        <v/>
      </c>
      <c r="L31" s="54"/>
    </row>
    <row r="32" spans="1:22" ht="33" customHeight="1">
      <c r="A32" s="1"/>
      <c r="C32" s="1"/>
      <c r="F32" s="88" t="str">
        <f ca="1">IFERROR(OFFSET('Settings &amp; Instructions'!B$17,MATCH('Sales Funnel'!D32,'Settings &amp; Instructions'!A$17:A$76,0)-1,0),"")</f>
        <v/>
      </c>
      <c r="G32" s="123" t="str">
        <f t="shared" ca="1" si="1"/>
        <v/>
      </c>
      <c r="J32" s="1"/>
      <c r="K32" s="122" t="str">
        <f t="shared" ca="1" si="2"/>
        <v/>
      </c>
      <c r="L32" s="54"/>
    </row>
    <row r="33" spans="1:13" s="2" customFormat="1" ht="33" customHeight="1">
      <c r="B33" s="114"/>
      <c r="D33" s="127"/>
      <c r="E33" s="128"/>
      <c r="F33" s="88" t="str">
        <f ca="1">IFERROR(OFFSET('Settings &amp; Instructions'!B$17,MATCH('Sales Funnel'!D33,'Settings &amp; Instructions'!A$17:A$76,0)-1,0),"")</f>
        <v/>
      </c>
      <c r="G33" s="123" t="str">
        <f t="shared" ca="1" si="1"/>
        <v/>
      </c>
      <c r="H33" s="153"/>
      <c r="I33" s="153"/>
      <c r="K33" s="122" t="str">
        <f t="shared" ca="1" si="2"/>
        <v/>
      </c>
      <c r="L33" s="55"/>
      <c r="M33" s="127"/>
    </row>
    <row r="34" spans="1:13" ht="33" customHeight="1">
      <c r="A34" s="1"/>
      <c r="C34" s="1"/>
      <c r="F34" s="88" t="str">
        <f ca="1">IFERROR(OFFSET('Settings &amp; Instructions'!B$17,MATCH('Sales Funnel'!D34,'Settings &amp; Instructions'!A$17:A$76,0)-1,0),"")</f>
        <v/>
      </c>
      <c r="G34" s="123" t="str">
        <f t="shared" ca="1" si="1"/>
        <v/>
      </c>
      <c r="J34" s="1"/>
      <c r="K34" s="122" t="str">
        <f t="shared" ca="1" si="2"/>
        <v/>
      </c>
      <c r="L34" s="54"/>
    </row>
    <row r="35" spans="1:13" ht="33" customHeight="1">
      <c r="A35" s="1"/>
      <c r="C35" s="1"/>
      <c r="F35" s="88" t="str">
        <f ca="1">IFERROR(OFFSET('Settings &amp; Instructions'!B$17,MATCH('Sales Funnel'!D35,'Settings &amp; Instructions'!A$17:A$76,0)-1,0),"")</f>
        <v/>
      </c>
      <c r="G35" s="123" t="str">
        <f t="shared" ca="1" si="1"/>
        <v/>
      </c>
      <c r="J35" s="1"/>
      <c r="K35" s="122" t="str">
        <f t="shared" ca="1" si="2"/>
        <v/>
      </c>
      <c r="L35" s="54"/>
    </row>
    <row r="36" spans="1:13" ht="33" customHeight="1">
      <c r="A36" s="1"/>
      <c r="C36" s="1"/>
      <c r="F36" s="88" t="str">
        <f ca="1">IFERROR(OFFSET('Settings &amp; Instructions'!B$17,MATCH('Sales Funnel'!D36,'Settings &amp; Instructions'!A$17:A$76,0)-1,0),"")</f>
        <v/>
      </c>
      <c r="G36" s="123" t="str">
        <f t="shared" ca="1" si="1"/>
        <v/>
      </c>
      <c r="J36" s="1"/>
      <c r="K36" s="122" t="str">
        <f t="shared" ca="1" si="2"/>
        <v/>
      </c>
      <c r="L36" s="54"/>
    </row>
    <row r="37" spans="1:13" ht="33" customHeight="1">
      <c r="A37" s="1"/>
      <c r="C37" s="1"/>
      <c r="F37" s="88" t="str">
        <f ca="1">IFERROR(OFFSET('Settings &amp; Instructions'!B$17,MATCH('Sales Funnel'!D37,'Settings &amp; Instructions'!A$17:A$76,0)-1,0),"")</f>
        <v/>
      </c>
      <c r="G37" s="123" t="str">
        <f t="shared" ca="1" si="1"/>
        <v/>
      </c>
      <c r="J37" s="1"/>
      <c r="K37" s="122" t="str">
        <f t="shared" ca="1" si="2"/>
        <v/>
      </c>
      <c r="L37" s="54"/>
    </row>
    <row r="38" spans="1:13" ht="33" customHeight="1">
      <c r="A38" s="1"/>
      <c r="C38" s="1"/>
      <c r="F38" s="88" t="str">
        <f ca="1">IFERROR(OFFSET('Settings &amp; Instructions'!B$17,MATCH('Sales Funnel'!D38,'Settings &amp; Instructions'!A$17:A$76,0)-1,0),"")</f>
        <v/>
      </c>
      <c r="G38" s="123" t="str">
        <f t="shared" ca="1" si="1"/>
        <v/>
      </c>
      <c r="J38" s="1"/>
      <c r="K38" s="122" t="str">
        <f t="shared" ca="1" si="2"/>
        <v/>
      </c>
      <c r="L38" s="54"/>
    </row>
    <row r="39" spans="1:13" ht="33" customHeight="1">
      <c r="A39" s="1"/>
      <c r="C39" s="1"/>
      <c r="F39" s="88" t="str">
        <f ca="1">IFERROR(OFFSET('Settings &amp; Instructions'!B$17,MATCH('Sales Funnel'!D39,'Settings &amp; Instructions'!A$17:A$76,0)-1,0),"")</f>
        <v/>
      </c>
      <c r="G39" s="123" t="str">
        <f t="shared" ca="1" si="1"/>
        <v/>
      </c>
      <c r="J39" s="1"/>
      <c r="K39" s="122" t="str">
        <f t="shared" ca="1" si="2"/>
        <v/>
      </c>
      <c r="L39" s="54"/>
    </row>
    <row r="40" spans="1:13" ht="33" customHeight="1">
      <c r="A40" s="1"/>
      <c r="C40" s="1"/>
      <c r="F40" s="88" t="str">
        <f ca="1">IFERROR(OFFSET('Settings &amp; Instructions'!B$17,MATCH('Sales Funnel'!D40,'Settings &amp; Instructions'!A$17:A$76,0)-1,0),"")</f>
        <v/>
      </c>
      <c r="G40" s="123" t="str">
        <f t="shared" ca="1" si="1"/>
        <v/>
      </c>
      <c r="J40" s="1"/>
      <c r="K40" s="122" t="str">
        <f t="shared" ca="1" si="2"/>
        <v/>
      </c>
      <c r="L40" s="54"/>
    </row>
    <row r="41" spans="1:13" ht="33" customHeight="1">
      <c r="A41" s="1"/>
      <c r="C41" s="1"/>
      <c r="F41" s="88" t="str">
        <f ca="1">IFERROR(OFFSET('Settings &amp; Instructions'!B$17,MATCH('Sales Funnel'!D41,'Settings &amp; Instructions'!A$17:A$76,0)-1,0),"")</f>
        <v/>
      </c>
      <c r="G41" s="123" t="str">
        <f t="shared" ca="1" si="1"/>
        <v/>
      </c>
      <c r="J41" s="1"/>
      <c r="K41" s="122" t="str">
        <f t="shared" ca="1" si="2"/>
        <v/>
      </c>
      <c r="L41" s="54"/>
    </row>
    <row r="42" spans="1:13" ht="33" customHeight="1">
      <c r="A42" s="1"/>
      <c r="C42" s="1"/>
      <c r="F42" s="88" t="str">
        <f ca="1">IFERROR(OFFSET('Settings &amp; Instructions'!B$17,MATCH('Sales Funnel'!D42,'Settings &amp; Instructions'!A$17:A$76,0)-1,0),"")</f>
        <v/>
      </c>
      <c r="G42" s="123" t="str">
        <f t="shared" ca="1" si="1"/>
        <v/>
      </c>
      <c r="J42" s="1"/>
      <c r="K42" s="122" t="str">
        <f t="shared" ca="1" si="2"/>
        <v/>
      </c>
      <c r="L42" s="54"/>
    </row>
    <row r="43" spans="1:13" ht="33" customHeight="1">
      <c r="A43" s="1"/>
      <c r="C43" s="1"/>
      <c r="F43" s="88" t="str">
        <f ca="1">IFERROR(OFFSET('Settings &amp; Instructions'!B$17,MATCH('Sales Funnel'!D43,'Settings &amp; Instructions'!A$17:A$76,0)-1,0),"")</f>
        <v/>
      </c>
      <c r="G43" s="123" t="str">
        <f t="shared" ca="1" si="1"/>
        <v/>
      </c>
      <c r="J43" s="1"/>
      <c r="K43" s="122" t="str">
        <f t="shared" ca="1" si="2"/>
        <v/>
      </c>
      <c r="L43" s="54"/>
    </row>
    <row r="44" spans="1:13" ht="33" customHeight="1">
      <c r="A44" s="1"/>
      <c r="C44" s="1"/>
      <c r="F44" s="88" t="str">
        <f ca="1">IFERROR(OFFSET('Settings &amp; Instructions'!B$17,MATCH('Sales Funnel'!D44,'Settings &amp; Instructions'!A$17:A$76,0)-1,0),"")</f>
        <v/>
      </c>
      <c r="G44" s="123" t="str">
        <f t="shared" ca="1" si="1"/>
        <v/>
      </c>
      <c r="J44" s="1"/>
      <c r="K44" s="122" t="str">
        <f t="shared" ca="1" si="2"/>
        <v/>
      </c>
      <c r="L44" s="54"/>
    </row>
    <row r="45" spans="1:13" ht="33" customHeight="1">
      <c r="A45" s="1"/>
      <c r="C45" s="1"/>
      <c r="F45" s="88" t="str">
        <f ca="1">IFERROR(OFFSET('Settings &amp; Instructions'!B$17,MATCH('Sales Funnel'!D45,'Settings &amp; Instructions'!A$17:A$76,0)-1,0),"")</f>
        <v/>
      </c>
      <c r="G45" s="123" t="str">
        <f t="shared" ca="1" si="1"/>
        <v/>
      </c>
      <c r="J45" s="1"/>
      <c r="K45" s="122" t="str">
        <f t="shared" ca="1" si="2"/>
        <v/>
      </c>
      <c r="L45" s="54"/>
    </row>
    <row r="46" spans="1:13" ht="33" customHeight="1">
      <c r="A46" s="1"/>
      <c r="C46" s="1"/>
      <c r="F46" s="88" t="str">
        <f ca="1">IFERROR(OFFSET('Settings &amp; Instructions'!B$17,MATCH('Sales Funnel'!D46,'Settings &amp; Instructions'!A$17:A$76,0)-1,0),"")</f>
        <v/>
      </c>
      <c r="G46" s="123" t="str">
        <f t="shared" ca="1" si="1"/>
        <v/>
      </c>
      <c r="J46" s="1"/>
      <c r="K46" s="122" t="str">
        <f t="shared" ca="1" si="2"/>
        <v/>
      </c>
      <c r="L46" s="54"/>
    </row>
    <row r="47" spans="1:13" ht="33" customHeight="1">
      <c r="A47" s="1"/>
      <c r="C47" s="1"/>
      <c r="F47" s="1" t="str">
        <f ca="1">IFERROR(OFFSET('Settings &amp; Instructions'!B$17,MATCH('Sales Funnel'!D47,'Settings &amp; Instructions'!A$17:A$76,0)-1,0),"")</f>
        <v/>
      </c>
      <c r="G47" s="123" t="str">
        <f t="shared" ca="1" si="1"/>
        <v/>
      </c>
      <c r="J47" s="1"/>
      <c r="K47" s="122" t="str">
        <f t="shared" ca="1" si="2"/>
        <v/>
      </c>
      <c r="L47" s="54"/>
    </row>
    <row r="48" spans="1:13" ht="33" customHeight="1">
      <c r="A48" s="1"/>
      <c r="C48" s="1"/>
      <c r="F48" s="1" t="str">
        <f ca="1">IFERROR(OFFSET('Settings &amp; Instructions'!B$17,MATCH('Sales Funnel'!D48,'Settings &amp; Instructions'!A$17:A$76,0)-1,0),"")</f>
        <v/>
      </c>
      <c r="G48" s="123" t="str">
        <f t="shared" ca="1" si="1"/>
        <v/>
      </c>
      <c r="J48" s="1"/>
      <c r="K48" s="122" t="str">
        <f t="shared" ca="1" si="2"/>
        <v/>
      </c>
      <c r="L48" s="54"/>
    </row>
    <row r="49" spans="1:12" ht="33" customHeight="1">
      <c r="A49" s="1"/>
      <c r="C49" s="1"/>
      <c r="F49" s="1" t="str">
        <f ca="1">IFERROR(OFFSET('Settings &amp; Instructions'!B$17,MATCH('Sales Funnel'!D49,'Settings &amp; Instructions'!A$17:A$76,0)-1,0),"")</f>
        <v/>
      </c>
      <c r="G49" s="123" t="str">
        <f t="shared" ca="1" si="1"/>
        <v/>
      </c>
      <c r="J49" s="1"/>
      <c r="K49" s="122" t="str">
        <f t="shared" ca="1" si="2"/>
        <v/>
      </c>
      <c r="L49" s="54"/>
    </row>
    <row r="50" spans="1:12" ht="33" customHeight="1">
      <c r="A50" s="1"/>
      <c r="C50" s="1"/>
      <c r="F50" s="1" t="str">
        <f ca="1">IFERROR(OFFSET('Settings &amp; Instructions'!B$17,MATCH('Sales Funnel'!D50,'Settings &amp; Instructions'!A$17:A$76,0)-1,0),"")</f>
        <v/>
      </c>
      <c r="G50" s="123" t="str">
        <f t="shared" ca="1" si="1"/>
        <v/>
      </c>
      <c r="J50" s="1"/>
      <c r="K50" s="122" t="str">
        <f t="shared" ca="1" si="2"/>
        <v/>
      </c>
      <c r="L50" s="54"/>
    </row>
    <row r="51" spans="1:12" ht="33" customHeight="1">
      <c r="F51" s="8" t="str">
        <f ca="1">IFERROR(OFFSET('Settings &amp; Instructions'!B$17,MATCH('Sales Funnel'!D51,'Settings &amp; Instructions'!A$17:A$76,0)-1,0),"")</f>
        <v/>
      </c>
      <c r="G51" s="123" t="str">
        <f t="shared" ca="1" si="1"/>
        <v/>
      </c>
      <c r="K51" s="122" t="str">
        <f t="shared" ca="1" si="2"/>
        <v/>
      </c>
    </row>
    <row r="52" spans="1:12" ht="33" customHeight="1">
      <c r="F52" s="8" t="str">
        <f ca="1">IFERROR(OFFSET('Settings &amp; Instructions'!B$17,MATCH('Sales Funnel'!D52,'Settings &amp; Instructions'!A$17:A$76,0)-1,0),"")</f>
        <v/>
      </c>
      <c r="G52" s="123" t="str">
        <f t="shared" ca="1" si="1"/>
        <v/>
      </c>
      <c r="K52" s="122" t="str">
        <f t="shared" ca="1" si="2"/>
        <v/>
      </c>
    </row>
    <row r="53" spans="1:12" ht="33" customHeight="1">
      <c r="F53" s="8" t="str">
        <f ca="1">IFERROR(OFFSET('Settings &amp; Instructions'!B$17,MATCH('Sales Funnel'!D53,'Settings &amp; Instructions'!A$17:A$76,0)-1,0),"")</f>
        <v/>
      </c>
      <c r="G53" s="123" t="str">
        <f t="shared" ca="1" si="1"/>
        <v/>
      </c>
      <c r="K53" s="122" t="str">
        <f t="shared" ca="1" si="2"/>
        <v/>
      </c>
    </row>
    <row r="54" spans="1:12" ht="33" customHeight="1">
      <c r="F54" s="8" t="str">
        <f ca="1">IFERROR(OFFSET('Settings &amp; Instructions'!B$17,MATCH('Sales Funnel'!D54,'Settings &amp; Instructions'!A$17:A$76,0)-1,0),"")</f>
        <v/>
      </c>
      <c r="G54" s="123" t="str">
        <f t="shared" ca="1" si="1"/>
        <v/>
      </c>
      <c r="K54" s="122" t="str">
        <f t="shared" ca="1" si="2"/>
        <v/>
      </c>
    </row>
    <row r="55" spans="1:12" ht="33" customHeight="1">
      <c r="F55" s="8" t="str">
        <f ca="1">IFERROR(OFFSET('Settings &amp; Instructions'!B$17,MATCH('Sales Funnel'!D55,'Settings &amp; Instructions'!A$17:A$76,0)-1,0),"")</f>
        <v/>
      </c>
      <c r="G55" s="123" t="str">
        <f t="shared" ca="1" si="1"/>
        <v/>
      </c>
      <c r="K55" s="122" t="str">
        <f t="shared" ca="1" si="2"/>
        <v/>
      </c>
    </row>
    <row r="56" spans="1:12" ht="33" customHeight="1">
      <c r="F56" s="8" t="str">
        <f ca="1">IFERROR(OFFSET('Settings &amp; Instructions'!B$17,MATCH('Sales Funnel'!D56,'Settings &amp; Instructions'!A$17:A$76,0)-1,0),"")</f>
        <v/>
      </c>
      <c r="G56" s="123" t="str">
        <f t="shared" ca="1" si="1"/>
        <v/>
      </c>
      <c r="K56" s="122" t="str">
        <f t="shared" ca="1" si="2"/>
        <v/>
      </c>
    </row>
    <row r="57" spans="1:12" ht="33" customHeight="1">
      <c r="F57" s="8" t="str">
        <f ca="1">IFERROR(OFFSET('Settings &amp; Instructions'!B$17,MATCH('Sales Funnel'!D57,'Settings &amp; Instructions'!A$17:A$76,0)-1,0),"")</f>
        <v/>
      </c>
      <c r="G57" s="123" t="str">
        <f t="shared" ca="1" si="1"/>
        <v/>
      </c>
      <c r="K57" s="122" t="str">
        <f t="shared" ca="1" si="2"/>
        <v/>
      </c>
    </row>
    <row r="58" spans="1:12" ht="33" customHeight="1">
      <c r="F58" s="8" t="str">
        <f ca="1">IFERROR(OFFSET('Settings &amp; Instructions'!B$17,MATCH('Sales Funnel'!D58,'Settings &amp; Instructions'!A$17:A$76,0)-1,0),"")</f>
        <v/>
      </c>
      <c r="G58" s="123" t="str">
        <f t="shared" ca="1" si="1"/>
        <v/>
      </c>
      <c r="K58" s="122" t="str">
        <f t="shared" ca="1" si="2"/>
        <v/>
      </c>
    </row>
    <row r="59" spans="1:12" ht="33" customHeight="1">
      <c r="F59" s="8" t="str">
        <f ca="1">IFERROR(OFFSET('Settings &amp; Instructions'!B$17,MATCH('Sales Funnel'!D59,'Settings &amp; Instructions'!A$17:A$76,0)-1,0),"")</f>
        <v/>
      </c>
      <c r="G59" s="123" t="str">
        <f t="shared" ca="1" si="1"/>
        <v/>
      </c>
      <c r="K59" s="122" t="str">
        <f t="shared" ca="1" si="2"/>
        <v/>
      </c>
    </row>
    <row r="60" spans="1:12" ht="33" customHeight="1">
      <c r="F60" s="8" t="str">
        <f ca="1">IFERROR(OFFSET('Settings &amp; Instructions'!B$17,MATCH('Sales Funnel'!D60,'Settings &amp; Instructions'!A$17:A$76,0)-1,0),"")</f>
        <v/>
      </c>
      <c r="G60" s="123" t="str">
        <f t="shared" ca="1" si="1"/>
        <v/>
      </c>
      <c r="K60" s="122" t="str">
        <f t="shared" ca="1" si="2"/>
        <v/>
      </c>
    </row>
    <row r="61" spans="1:12" ht="33" customHeight="1">
      <c r="F61" s="8" t="str">
        <f ca="1">IFERROR(OFFSET('Settings &amp; Instructions'!B$17,MATCH('Sales Funnel'!D61,'Settings &amp; Instructions'!A$17:A$76,0)-1,0),"")</f>
        <v/>
      </c>
      <c r="G61" s="123" t="str">
        <f t="shared" ca="1" si="1"/>
        <v/>
      </c>
      <c r="K61" s="122" t="str">
        <f t="shared" ca="1" si="2"/>
        <v/>
      </c>
    </row>
    <row r="62" spans="1:12" ht="33" customHeight="1">
      <c r="F62" s="8" t="str">
        <f ca="1">IFERROR(OFFSET('Settings &amp; Instructions'!B$17,MATCH('Sales Funnel'!D62,'Settings &amp; Instructions'!A$17:A$76,0)-1,0),"")</f>
        <v/>
      </c>
      <c r="G62" s="123" t="str">
        <f t="shared" ca="1" si="1"/>
        <v/>
      </c>
      <c r="K62" s="122" t="str">
        <f t="shared" ca="1" si="2"/>
        <v/>
      </c>
    </row>
    <row r="63" spans="1:12" ht="33" customHeight="1">
      <c r="F63" s="8" t="str">
        <f ca="1">IFERROR(OFFSET('Settings &amp; Instructions'!B$17,MATCH('Sales Funnel'!D63,'Settings &amp; Instructions'!A$17:A$76,0)-1,0),"")</f>
        <v/>
      </c>
      <c r="G63" s="123" t="str">
        <f t="shared" ca="1" si="1"/>
        <v/>
      </c>
      <c r="K63" s="122" t="str">
        <f t="shared" ca="1" si="2"/>
        <v/>
      </c>
    </row>
    <row r="64" spans="1:12" ht="33" customHeight="1">
      <c r="F64" s="8" t="str">
        <f ca="1">IFERROR(OFFSET('Settings &amp; Instructions'!B$17,MATCH('Sales Funnel'!D64,'Settings &amp; Instructions'!A$17:A$76,0)-1,0),"")</f>
        <v/>
      </c>
      <c r="G64" s="123" t="str">
        <f t="shared" ca="1" si="1"/>
        <v/>
      </c>
      <c r="K64" s="122" t="str">
        <f t="shared" ca="1" si="2"/>
        <v/>
      </c>
    </row>
    <row r="65" spans="6:11" ht="33" customHeight="1">
      <c r="F65" s="8" t="str">
        <f ca="1">IFERROR(OFFSET('Settings &amp; Instructions'!B$17,MATCH('Sales Funnel'!D65,'Settings &amp; Instructions'!A$17:A$76,0)-1,0),"")</f>
        <v/>
      </c>
      <c r="G65" s="123" t="str">
        <f t="shared" ca="1" si="1"/>
        <v/>
      </c>
      <c r="K65" s="122" t="str">
        <f t="shared" ca="1" si="2"/>
        <v/>
      </c>
    </row>
    <row r="66" spans="6:11" ht="33" customHeight="1">
      <c r="F66" s="8" t="str">
        <f ca="1">IFERROR(OFFSET('Settings &amp; Instructions'!B$17,MATCH('Sales Funnel'!D66,'Settings &amp; Instructions'!A$17:A$76,0)-1,0),"")</f>
        <v/>
      </c>
      <c r="G66" s="123" t="str">
        <f t="shared" ca="1" si="1"/>
        <v/>
      </c>
      <c r="K66" s="122" t="str">
        <f t="shared" ca="1" si="2"/>
        <v/>
      </c>
    </row>
    <row r="67" spans="6:11" ht="33" customHeight="1">
      <c r="F67" s="8" t="str">
        <f ca="1">IFERROR(OFFSET('Settings &amp; Instructions'!B$17,MATCH('Sales Funnel'!D67,'Settings &amp; Instructions'!A$17:A$76,0)-1,0),"")</f>
        <v/>
      </c>
      <c r="G67" s="123" t="str">
        <f t="shared" ca="1" si="1"/>
        <v/>
      </c>
      <c r="K67" s="122" t="str">
        <f t="shared" ca="1" si="2"/>
        <v/>
      </c>
    </row>
    <row r="68" spans="6:11" ht="33" customHeight="1">
      <c r="F68" s="8" t="str">
        <f ca="1">IFERROR(OFFSET('Settings &amp; Instructions'!B$17,MATCH('Sales Funnel'!D68,'Settings &amp; Instructions'!A$17:A$76,0)-1,0),"")</f>
        <v/>
      </c>
      <c r="G68" s="123" t="str">
        <f t="shared" ca="1" si="1"/>
        <v/>
      </c>
      <c r="K68" s="122" t="str">
        <f t="shared" ca="1" si="2"/>
        <v/>
      </c>
    </row>
    <row r="69" spans="6:11" ht="33" customHeight="1">
      <c r="F69" s="8" t="str">
        <f ca="1">IFERROR(OFFSET('Settings &amp; Instructions'!B$17,MATCH('Sales Funnel'!D69,'Settings &amp; Instructions'!A$17:A$76,0)-1,0),"")</f>
        <v/>
      </c>
      <c r="G69" s="123" t="str">
        <f t="shared" ca="1" si="1"/>
        <v/>
      </c>
      <c r="K69" s="122" t="str">
        <f t="shared" ca="1" si="2"/>
        <v/>
      </c>
    </row>
    <row r="70" spans="6:11" ht="33" customHeight="1">
      <c r="F70" s="8" t="str">
        <f ca="1">IFERROR(OFFSET('Settings &amp; Instructions'!B$17,MATCH('Sales Funnel'!D70,'Settings &amp; Instructions'!A$17:A$76,0)-1,0),"")</f>
        <v/>
      </c>
      <c r="G70" s="123" t="str">
        <f t="shared" ref="G70:G133" ca="1" si="3">IFERROR(E70*F70,"")</f>
        <v/>
      </c>
      <c r="K70" s="122" t="str">
        <f t="shared" ca="1" si="2"/>
        <v/>
      </c>
    </row>
    <row r="71" spans="6:11" ht="33" customHeight="1">
      <c r="F71" s="8" t="str">
        <f ca="1">IFERROR(OFFSET('Settings &amp; Instructions'!B$17,MATCH('Sales Funnel'!D71,'Settings &amp; Instructions'!A$17:A$76,0)-1,0),"")</f>
        <v/>
      </c>
      <c r="G71" s="123" t="str">
        <f t="shared" ca="1" si="3"/>
        <v/>
      </c>
      <c r="K71" s="122" t="str">
        <f t="shared" ca="1" si="2"/>
        <v/>
      </c>
    </row>
    <row r="72" spans="6:11" ht="33" customHeight="1">
      <c r="F72" s="8" t="str">
        <f ca="1">IFERROR(OFFSET('Settings &amp; Instructions'!B$17,MATCH('Sales Funnel'!D72,'Settings &amp; Instructions'!A$17:A$76,0)-1,0),"")</f>
        <v/>
      </c>
      <c r="G72" s="123" t="str">
        <f t="shared" ca="1" si="3"/>
        <v/>
      </c>
      <c r="K72" s="122" t="str">
        <f t="shared" ca="1" si="2"/>
        <v/>
      </c>
    </row>
    <row r="73" spans="6:11" ht="33" customHeight="1">
      <c r="F73" s="8" t="str">
        <f ca="1">IFERROR(OFFSET('Settings &amp; Instructions'!B$17,MATCH('Sales Funnel'!D73,'Settings &amp; Instructions'!A$17:A$76,0)-1,0),"")</f>
        <v/>
      </c>
      <c r="G73" s="123" t="str">
        <f t="shared" ca="1" si="3"/>
        <v/>
      </c>
      <c r="K73" s="122" t="str">
        <f t="shared" ca="1" si="2"/>
        <v/>
      </c>
    </row>
    <row r="74" spans="6:11" ht="33" customHeight="1">
      <c r="F74" s="8" t="str">
        <f ca="1">IFERROR(OFFSET('Settings &amp; Instructions'!B$17,MATCH('Sales Funnel'!D74,'Settings &amp; Instructions'!A$17:A$76,0)-1,0),"")</f>
        <v/>
      </c>
      <c r="G74" s="123" t="str">
        <f t="shared" ca="1" si="3"/>
        <v/>
      </c>
      <c r="K74" s="122" t="str">
        <f t="shared" ca="1" si="2"/>
        <v/>
      </c>
    </row>
    <row r="75" spans="6:11" ht="33" customHeight="1">
      <c r="F75" s="8" t="str">
        <f ca="1">IFERROR(OFFSET('Settings &amp; Instructions'!B$17,MATCH('Sales Funnel'!D75,'Settings &amp; Instructions'!A$17:A$76,0)-1,0),"")</f>
        <v/>
      </c>
      <c r="G75" s="123" t="str">
        <f t="shared" ca="1" si="3"/>
        <v/>
      </c>
      <c r="K75" s="122" t="str">
        <f t="shared" ca="1" si="2"/>
        <v/>
      </c>
    </row>
    <row r="76" spans="6:11" ht="33" customHeight="1">
      <c r="F76" s="8" t="str">
        <f ca="1">IFERROR(OFFSET('Settings &amp; Instructions'!B$17,MATCH('Sales Funnel'!D76,'Settings &amp; Instructions'!A$17:A$76,0)-1,0),"")</f>
        <v/>
      </c>
      <c r="G76" s="123" t="str">
        <f t="shared" ca="1" si="3"/>
        <v/>
      </c>
      <c r="K76" s="122" t="str">
        <f t="shared" ca="1" si="2"/>
        <v/>
      </c>
    </row>
    <row r="77" spans="6:11" ht="33" customHeight="1">
      <c r="F77" s="8" t="str">
        <f ca="1">IFERROR(OFFSET('Settings &amp; Instructions'!B$17,MATCH('Sales Funnel'!D77,'Settings &amp; Instructions'!A$17:A$76,0)-1,0),"")</f>
        <v/>
      </c>
      <c r="G77" s="123" t="str">
        <f t="shared" ca="1" si="3"/>
        <v/>
      </c>
      <c r="K77" s="122" t="str">
        <f t="shared" ca="1" si="2"/>
        <v/>
      </c>
    </row>
    <row r="78" spans="6:11" ht="33" customHeight="1">
      <c r="F78" s="8" t="str">
        <f ca="1">IFERROR(OFFSET('Settings &amp; Instructions'!B$17,MATCH('Sales Funnel'!D78,'Settings &amp; Instructions'!A$17:A$76,0)-1,0),"")</f>
        <v/>
      </c>
      <c r="G78" s="123" t="str">
        <f t="shared" ca="1" si="3"/>
        <v/>
      </c>
      <c r="K78" s="122" t="str">
        <f t="shared" ca="1" si="2"/>
        <v/>
      </c>
    </row>
    <row r="79" spans="6:11" ht="33" customHeight="1">
      <c r="F79" s="8" t="str">
        <f ca="1">IFERROR(OFFSET('Settings &amp; Instructions'!B$17,MATCH('Sales Funnel'!D79,'Settings &amp; Instructions'!A$17:A$76,0)-1,0),"")</f>
        <v/>
      </c>
      <c r="G79" s="123" t="str">
        <f t="shared" ca="1" si="3"/>
        <v/>
      </c>
      <c r="K79" s="122" t="str">
        <f t="shared" ca="1" si="2"/>
        <v/>
      </c>
    </row>
    <row r="80" spans="6:11" ht="33" customHeight="1">
      <c r="F80" s="8" t="str">
        <f ca="1">IFERROR(OFFSET('Settings &amp; Instructions'!B$17,MATCH('Sales Funnel'!D80,'Settings &amp; Instructions'!A$17:A$76,0)-1,0),"")</f>
        <v/>
      </c>
      <c r="G80" s="123" t="str">
        <f t="shared" ca="1" si="3"/>
        <v/>
      </c>
      <c r="K80" s="122" t="str">
        <f t="shared" ca="1" si="2"/>
        <v/>
      </c>
    </row>
    <row r="81" spans="6:11" ht="33" customHeight="1">
      <c r="F81" s="8" t="str">
        <f ca="1">IFERROR(OFFSET('Settings &amp; Instructions'!B$17,MATCH('Sales Funnel'!D81,'Settings &amp; Instructions'!A$17:A$76,0)-1,0),"")</f>
        <v/>
      </c>
      <c r="G81" s="123" t="str">
        <f t="shared" ca="1" si="3"/>
        <v/>
      </c>
      <c r="K81" s="122" t="str">
        <f t="shared" ca="1" si="2"/>
        <v/>
      </c>
    </row>
    <row r="82" spans="6:11" ht="33" customHeight="1">
      <c r="F82" s="8" t="str">
        <f ca="1">IFERROR(OFFSET('Settings &amp; Instructions'!B$17,MATCH('Sales Funnel'!D82,'Settings &amp; Instructions'!A$17:A$76,0)-1,0),"")</f>
        <v/>
      </c>
      <c r="G82" s="123" t="str">
        <f t="shared" ca="1" si="3"/>
        <v/>
      </c>
      <c r="K82" s="122" t="str">
        <f t="shared" ca="1" si="2"/>
        <v/>
      </c>
    </row>
    <row r="83" spans="6:11" ht="33" customHeight="1">
      <c r="F83" s="8" t="str">
        <f ca="1">IFERROR(OFFSET('Settings &amp; Instructions'!B$17,MATCH('Sales Funnel'!D83,'Settings &amp; Instructions'!A$17:A$76,0)-1,0),"")</f>
        <v/>
      </c>
      <c r="G83" s="123" t="str">
        <f t="shared" ca="1" si="3"/>
        <v/>
      </c>
      <c r="K83" s="122" t="str">
        <f t="shared" ca="1" si="2"/>
        <v/>
      </c>
    </row>
    <row r="84" spans="6:11" ht="33" customHeight="1">
      <c r="F84" s="8" t="str">
        <f ca="1">IFERROR(OFFSET('Settings &amp; Instructions'!B$17,MATCH('Sales Funnel'!D84,'Settings &amp; Instructions'!A$17:A$76,0)-1,0),"")</f>
        <v/>
      </c>
      <c r="G84" s="123" t="str">
        <f t="shared" ca="1" si="3"/>
        <v/>
      </c>
      <c r="K84" s="122" t="str">
        <f t="shared" ca="1" si="2"/>
        <v/>
      </c>
    </row>
    <row r="85" spans="6:11" ht="33" customHeight="1">
      <c r="F85" s="8" t="str">
        <f ca="1">IFERROR(OFFSET('Settings &amp; Instructions'!B$17,MATCH('Sales Funnel'!D85,'Settings &amp; Instructions'!A$17:A$76,0)-1,0),"")</f>
        <v/>
      </c>
      <c r="G85" s="123" t="str">
        <f t="shared" ca="1" si="3"/>
        <v/>
      </c>
      <c r="K85" s="122" t="str">
        <f t="shared" ca="1" si="2"/>
        <v/>
      </c>
    </row>
    <row r="86" spans="6:11" ht="33" customHeight="1">
      <c r="F86" s="8" t="str">
        <f ca="1">IFERROR(OFFSET('Settings &amp; Instructions'!B$17,MATCH('Sales Funnel'!D86,'Settings &amp; Instructions'!A$17:A$76,0)-1,0),"")</f>
        <v/>
      </c>
      <c r="G86" s="123" t="str">
        <f t="shared" ca="1" si="3"/>
        <v/>
      </c>
      <c r="K86" s="122" t="str">
        <f t="shared" ca="1" si="2"/>
        <v/>
      </c>
    </row>
    <row r="87" spans="6:11" ht="33" customHeight="1">
      <c r="F87" s="8" t="str">
        <f ca="1">IFERROR(OFFSET('Settings &amp; Instructions'!B$17,MATCH('Sales Funnel'!D87,'Settings &amp; Instructions'!A$17:A$76,0)-1,0),"")</f>
        <v/>
      </c>
      <c r="G87" s="123" t="str">
        <f t="shared" ca="1" si="3"/>
        <v/>
      </c>
      <c r="K87" s="122" t="str">
        <f t="shared" ca="1" si="2"/>
        <v/>
      </c>
    </row>
    <row r="88" spans="6:11" ht="33" customHeight="1">
      <c r="F88" s="8" t="str">
        <f ca="1">IFERROR(OFFSET('Settings &amp; Instructions'!B$17,MATCH('Sales Funnel'!D88,'Settings &amp; Instructions'!A$17:A$76,0)-1,0),"")</f>
        <v/>
      </c>
      <c r="G88" s="123" t="str">
        <f t="shared" ca="1" si="3"/>
        <v/>
      </c>
      <c r="K88" s="122" t="str">
        <f t="shared" ca="1" si="2"/>
        <v/>
      </c>
    </row>
    <row r="89" spans="6:11" ht="33" customHeight="1">
      <c r="F89" s="8" t="str">
        <f ca="1">IFERROR(OFFSET('Settings &amp; Instructions'!B$17,MATCH('Sales Funnel'!D89,'Settings &amp; Instructions'!A$17:A$76,0)-1,0),"")</f>
        <v/>
      </c>
      <c r="G89" s="123" t="str">
        <f t="shared" ca="1" si="3"/>
        <v/>
      </c>
      <c r="K89" s="122" t="str">
        <f t="shared" ca="1" si="2"/>
        <v/>
      </c>
    </row>
    <row r="90" spans="6:11" ht="33" customHeight="1">
      <c r="F90" s="8" t="str">
        <f ca="1">IFERROR(OFFSET('Settings &amp; Instructions'!B$17,MATCH('Sales Funnel'!D90,'Settings &amp; Instructions'!A$17:A$76,0)-1,0),"")</f>
        <v/>
      </c>
      <c r="G90" s="123" t="str">
        <f t="shared" ca="1" si="3"/>
        <v/>
      </c>
      <c r="K90" s="122" t="str">
        <f t="shared" ref="K90:K153" ca="1" si="4">F90</f>
        <v/>
      </c>
    </row>
    <row r="91" spans="6:11" ht="33" customHeight="1">
      <c r="F91" s="8" t="str">
        <f ca="1">IFERROR(OFFSET('Settings &amp; Instructions'!B$17,MATCH('Sales Funnel'!D91,'Settings &amp; Instructions'!A$17:A$76,0)-1,0),"")</f>
        <v/>
      </c>
      <c r="G91" s="123" t="str">
        <f t="shared" ca="1" si="3"/>
        <v/>
      </c>
      <c r="K91" s="122" t="str">
        <f t="shared" ca="1" si="4"/>
        <v/>
      </c>
    </row>
    <row r="92" spans="6:11" ht="33" customHeight="1">
      <c r="F92" s="8" t="str">
        <f ca="1">IFERROR(OFFSET('Settings &amp; Instructions'!B$17,MATCH('Sales Funnel'!D92,'Settings &amp; Instructions'!A$17:A$76,0)-1,0),"")</f>
        <v/>
      </c>
      <c r="G92" s="123" t="str">
        <f t="shared" ca="1" si="3"/>
        <v/>
      </c>
      <c r="K92" s="122" t="str">
        <f t="shared" ca="1" si="4"/>
        <v/>
      </c>
    </row>
    <row r="93" spans="6:11" ht="33" customHeight="1">
      <c r="F93" s="8" t="str">
        <f ca="1">IFERROR(OFFSET('Settings &amp; Instructions'!B$17,MATCH('Sales Funnel'!D93,'Settings &amp; Instructions'!A$17:A$76,0)-1,0),"")</f>
        <v/>
      </c>
      <c r="G93" s="123" t="str">
        <f t="shared" ca="1" si="3"/>
        <v/>
      </c>
      <c r="K93" s="122" t="str">
        <f t="shared" ca="1" si="4"/>
        <v/>
      </c>
    </row>
    <row r="94" spans="6:11" ht="33" customHeight="1">
      <c r="F94" s="8" t="str">
        <f ca="1">IFERROR(OFFSET('Settings &amp; Instructions'!B$17,MATCH('Sales Funnel'!D94,'Settings &amp; Instructions'!A$17:A$76,0)-1,0),"")</f>
        <v/>
      </c>
      <c r="G94" s="123" t="str">
        <f t="shared" ca="1" si="3"/>
        <v/>
      </c>
      <c r="K94" s="122" t="str">
        <f t="shared" ca="1" si="4"/>
        <v/>
      </c>
    </row>
    <row r="95" spans="6:11" ht="33" customHeight="1">
      <c r="F95" s="8" t="str">
        <f ca="1">IFERROR(OFFSET('Settings &amp; Instructions'!B$17,MATCH('Sales Funnel'!D95,'Settings &amp; Instructions'!A$17:A$76,0)-1,0),"")</f>
        <v/>
      </c>
      <c r="G95" s="123" t="str">
        <f t="shared" ca="1" si="3"/>
        <v/>
      </c>
      <c r="K95" s="122" t="str">
        <f t="shared" ca="1" si="4"/>
        <v/>
      </c>
    </row>
    <row r="96" spans="6:11" ht="33" customHeight="1">
      <c r="F96" s="8" t="str">
        <f ca="1">IFERROR(OFFSET('Settings &amp; Instructions'!B$17,MATCH('Sales Funnel'!D96,'Settings &amp; Instructions'!A$17:A$76,0)-1,0),"")</f>
        <v/>
      </c>
      <c r="G96" s="123" t="str">
        <f t="shared" ca="1" si="3"/>
        <v/>
      </c>
      <c r="K96" s="122" t="str">
        <f t="shared" ca="1" si="4"/>
        <v/>
      </c>
    </row>
    <row r="97" spans="6:11" ht="33" customHeight="1">
      <c r="F97" s="8" t="str">
        <f ca="1">IFERROR(OFFSET('Settings &amp; Instructions'!B$17,MATCH('Sales Funnel'!D97,'Settings &amp; Instructions'!A$17:A$76,0)-1,0),"")</f>
        <v/>
      </c>
      <c r="G97" s="123" t="str">
        <f t="shared" ca="1" si="3"/>
        <v/>
      </c>
      <c r="K97" s="122" t="str">
        <f t="shared" ca="1" si="4"/>
        <v/>
      </c>
    </row>
    <row r="98" spans="6:11" ht="33" customHeight="1">
      <c r="F98" s="8" t="str">
        <f ca="1">IFERROR(OFFSET('Settings &amp; Instructions'!B$17,MATCH('Sales Funnel'!D98,'Settings &amp; Instructions'!A$17:A$76,0)-1,0),"")</f>
        <v/>
      </c>
      <c r="G98" s="123" t="str">
        <f t="shared" ca="1" si="3"/>
        <v/>
      </c>
      <c r="K98" s="122" t="str">
        <f t="shared" ca="1" si="4"/>
        <v/>
      </c>
    </row>
    <row r="99" spans="6:11" ht="33" customHeight="1">
      <c r="F99" s="8" t="str">
        <f ca="1">IFERROR(OFFSET('Settings &amp; Instructions'!B$17,MATCH('Sales Funnel'!D99,'Settings &amp; Instructions'!A$17:A$76,0)-1,0),"")</f>
        <v/>
      </c>
      <c r="G99" s="123" t="str">
        <f t="shared" ca="1" si="3"/>
        <v/>
      </c>
      <c r="K99" s="122" t="str">
        <f t="shared" ca="1" si="4"/>
        <v/>
      </c>
    </row>
    <row r="100" spans="6:11" ht="33" customHeight="1">
      <c r="F100" s="8" t="str">
        <f ca="1">IFERROR(OFFSET('Settings &amp; Instructions'!B$17,MATCH('Sales Funnel'!D100,'Settings &amp; Instructions'!A$17:A$76,0)-1,0),"")</f>
        <v/>
      </c>
      <c r="G100" s="123" t="str">
        <f t="shared" ca="1" si="3"/>
        <v/>
      </c>
      <c r="K100" s="122" t="str">
        <f t="shared" ca="1" si="4"/>
        <v/>
      </c>
    </row>
    <row r="101" spans="6:11" ht="33" customHeight="1">
      <c r="F101" s="8" t="str">
        <f ca="1">IFERROR(OFFSET('Settings &amp; Instructions'!B$17,MATCH('Sales Funnel'!D101,'Settings &amp; Instructions'!A$17:A$76,0)-1,0),"")</f>
        <v/>
      </c>
      <c r="G101" s="123" t="str">
        <f t="shared" ca="1" si="3"/>
        <v/>
      </c>
      <c r="K101" s="122" t="str">
        <f t="shared" ca="1" si="4"/>
        <v/>
      </c>
    </row>
    <row r="102" spans="6:11" ht="33" customHeight="1">
      <c r="F102" s="8" t="str">
        <f ca="1">IFERROR(OFFSET('Settings &amp; Instructions'!B$17,MATCH('Sales Funnel'!D102,'Settings &amp; Instructions'!A$17:A$76,0)-1,0),"")</f>
        <v/>
      </c>
      <c r="G102" s="123" t="str">
        <f t="shared" ca="1" si="3"/>
        <v/>
      </c>
      <c r="K102" s="122" t="str">
        <f t="shared" ca="1" si="4"/>
        <v/>
      </c>
    </row>
    <row r="103" spans="6:11" ht="33" customHeight="1">
      <c r="F103" s="8" t="str">
        <f ca="1">IFERROR(OFFSET('Settings &amp; Instructions'!B$17,MATCH('Sales Funnel'!D103,'Settings &amp; Instructions'!A$17:A$76,0)-1,0),"")</f>
        <v/>
      </c>
      <c r="G103" s="123" t="str">
        <f t="shared" ca="1" si="3"/>
        <v/>
      </c>
      <c r="K103" s="122" t="str">
        <f t="shared" ca="1" si="4"/>
        <v/>
      </c>
    </row>
    <row r="104" spans="6:11" ht="33" customHeight="1">
      <c r="F104" s="8" t="str">
        <f ca="1">IFERROR(OFFSET('Settings &amp; Instructions'!B$17,MATCH('Sales Funnel'!D104,'Settings &amp; Instructions'!A$17:A$76,0)-1,0),"")</f>
        <v/>
      </c>
      <c r="G104" s="123" t="str">
        <f t="shared" ca="1" si="3"/>
        <v/>
      </c>
      <c r="K104" s="122" t="str">
        <f t="shared" ca="1" si="4"/>
        <v/>
      </c>
    </row>
    <row r="105" spans="6:11" ht="33" customHeight="1">
      <c r="F105" s="8" t="str">
        <f ca="1">IFERROR(OFFSET('Settings &amp; Instructions'!B$17,MATCH('Sales Funnel'!D105,'Settings &amp; Instructions'!A$17:A$76,0)-1,0),"")</f>
        <v/>
      </c>
      <c r="G105" s="123" t="str">
        <f t="shared" ca="1" si="3"/>
        <v/>
      </c>
      <c r="K105" s="122" t="str">
        <f t="shared" ca="1" si="4"/>
        <v/>
      </c>
    </row>
    <row r="106" spans="6:11" ht="33" customHeight="1">
      <c r="F106" s="8" t="str">
        <f ca="1">IFERROR(OFFSET('Settings &amp; Instructions'!B$17,MATCH('Sales Funnel'!D106,'Settings &amp; Instructions'!A$17:A$76,0)-1,0),"")</f>
        <v/>
      </c>
      <c r="G106" s="123" t="str">
        <f t="shared" ca="1" si="3"/>
        <v/>
      </c>
      <c r="K106" s="122" t="str">
        <f t="shared" ca="1" si="4"/>
        <v/>
      </c>
    </row>
    <row r="107" spans="6:11" ht="33" customHeight="1">
      <c r="F107" s="8" t="str">
        <f ca="1">IFERROR(OFFSET('Settings &amp; Instructions'!B$17,MATCH('Sales Funnel'!D107,'Settings &amp; Instructions'!A$17:A$76,0)-1,0),"")</f>
        <v/>
      </c>
      <c r="G107" s="123" t="str">
        <f t="shared" ca="1" si="3"/>
        <v/>
      </c>
      <c r="K107" s="122" t="str">
        <f t="shared" ca="1" si="4"/>
        <v/>
      </c>
    </row>
    <row r="108" spans="6:11" ht="33" customHeight="1">
      <c r="F108" s="8" t="str">
        <f ca="1">IFERROR(OFFSET('Settings &amp; Instructions'!B$17,MATCH('Sales Funnel'!D108,'Settings &amp; Instructions'!A$17:A$76,0)-1,0),"")</f>
        <v/>
      </c>
      <c r="G108" s="123" t="str">
        <f t="shared" ca="1" si="3"/>
        <v/>
      </c>
      <c r="K108" s="122" t="str">
        <f t="shared" ca="1" si="4"/>
        <v/>
      </c>
    </row>
    <row r="109" spans="6:11" ht="33" customHeight="1">
      <c r="F109" s="8" t="str">
        <f ca="1">IFERROR(OFFSET('Settings &amp; Instructions'!B$17,MATCH('Sales Funnel'!D109,'Settings &amp; Instructions'!A$17:A$76,0)-1,0),"")</f>
        <v/>
      </c>
      <c r="G109" s="123" t="str">
        <f t="shared" ca="1" si="3"/>
        <v/>
      </c>
      <c r="K109" s="122" t="str">
        <f t="shared" ca="1" si="4"/>
        <v/>
      </c>
    </row>
    <row r="110" spans="6:11" ht="33" customHeight="1">
      <c r="F110" s="8" t="str">
        <f ca="1">IFERROR(OFFSET('Settings &amp; Instructions'!B$17,MATCH('Sales Funnel'!D110,'Settings &amp; Instructions'!A$17:A$76,0)-1,0),"")</f>
        <v/>
      </c>
      <c r="G110" s="123" t="str">
        <f t="shared" ca="1" si="3"/>
        <v/>
      </c>
      <c r="K110" s="122" t="str">
        <f t="shared" ca="1" si="4"/>
        <v/>
      </c>
    </row>
    <row r="111" spans="6:11" ht="33" customHeight="1">
      <c r="F111" s="8" t="str">
        <f ca="1">IFERROR(OFFSET('Settings &amp; Instructions'!B$17,MATCH('Sales Funnel'!D111,'Settings &amp; Instructions'!A$17:A$76,0)-1,0),"")</f>
        <v/>
      </c>
      <c r="G111" s="123" t="str">
        <f t="shared" ca="1" si="3"/>
        <v/>
      </c>
      <c r="K111" s="122" t="str">
        <f t="shared" ca="1" si="4"/>
        <v/>
      </c>
    </row>
    <row r="112" spans="6:11" ht="33" customHeight="1">
      <c r="F112" s="8" t="str">
        <f ca="1">IFERROR(OFFSET('Settings &amp; Instructions'!B$17,MATCH('Sales Funnel'!D112,'Settings &amp; Instructions'!A$17:A$76,0)-1,0),"")</f>
        <v/>
      </c>
      <c r="G112" s="123" t="str">
        <f t="shared" ca="1" si="3"/>
        <v/>
      </c>
      <c r="K112" s="122" t="str">
        <f t="shared" ca="1" si="4"/>
        <v/>
      </c>
    </row>
    <row r="113" spans="6:11" ht="33" customHeight="1">
      <c r="F113" s="8" t="str">
        <f ca="1">IFERROR(OFFSET('Settings &amp; Instructions'!B$17,MATCH('Sales Funnel'!D113,'Settings &amp; Instructions'!A$17:A$76,0)-1,0),"")</f>
        <v/>
      </c>
      <c r="G113" s="123" t="str">
        <f t="shared" ca="1" si="3"/>
        <v/>
      </c>
      <c r="K113" s="122" t="str">
        <f t="shared" ca="1" si="4"/>
        <v/>
      </c>
    </row>
    <row r="114" spans="6:11" ht="33" customHeight="1">
      <c r="F114" s="8" t="str">
        <f ca="1">IFERROR(OFFSET('Settings &amp; Instructions'!B$17,MATCH('Sales Funnel'!D114,'Settings &amp; Instructions'!A$17:A$76,0)-1,0),"")</f>
        <v/>
      </c>
      <c r="G114" s="123" t="str">
        <f t="shared" ca="1" si="3"/>
        <v/>
      </c>
      <c r="K114" s="122" t="str">
        <f t="shared" ca="1" si="4"/>
        <v/>
      </c>
    </row>
    <row r="115" spans="6:11" ht="33" customHeight="1">
      <c r="F115" s="8" t="str">
        <f ca="1">IFERROR(OFFSET('Settings &amp; Instructions'!B$17,MATCH('Sales Funnel'!D115,'Settings &amp; Instructions'!A$17:A$76,0)-1,0),"")</f>
        <v/>
      </c>
      <c r="G115" s="123" t="str">
        <f t="shared" ca="1" si="3"/>
        <v/>
      </c>
      <c r="K115" s="122" t="str">
        <f t="shared" ca="1" si="4"/>
        <v/>
      </c>
    </row>
    <row r="116" spans="6:11" ht="33" customHeight="1">
      <c r="F116" s="8" t="str">
        <f ca="1">IFERROR(OFFSET('Settings &amp; Instructions'!B$17,MATCH('Sales Funnel'!D116,'Settings &amp; Instructions'!A$17:A$76,0)-1,0),"")</f>
        <v/>
      </c>
      <c r="G116" s="123" t="str">
        <f t="shared" ca="1" si="3"/>
        <v/>
      </c>
      <c r="K116" s="122" t="str">
        <f t="shared" ca="1" si="4"/>
        <v/>
      </c>
    </row>
    <row r="117" spans="6:11" ht="33" customHeight="1">
      <c r="F117" s="8" t="str">
        <f ca="1">IFERROR(OFFSET('Settings &amp; Instructions'!B$17,MATCH('Sales Funnel'!D117,'Settings &amp; Instructions'!A$17:A$76,0)-1,0),"")</f>
        <v/>
      </c>
      <c r="G117" s="123" t="str">
        <f t="shared" ca="1" si="3"/>
        <v/>
      </c>
      <c r="K117" s="122" t="str">
        <f t="shared" ca="1" si="4"/>
        <v/>
      </c>
    </row>
    <row r="118" spans="6:11" ht="33" customHeight="1">
      <c r="F118" s="8" t="str">
        <f ca="1">IFERROR(OFFSET('Settings &amp; Instructions'!B$17,MATCH('Sales Funnel'!D118,'Settings &amp; Instructions'!A$17:A$76,0)-1,0),"")</f>
        <v/>
      </c>
      <c r="G118" s="123" t="str">
        <f t="shared" ca="1" si="3"/>
        <v/>
      </c>
      <c r="K118" s="122" t="str">
        <f t="shared" ca="1" si="4"/>
        <v/>
      </c>
    </row>
    <row r="119" spans="6:11" ht="33" customHeight="1">
      <c r="F119" s="8" t="str">
        <f ca="1">IFERROR(OFFSET('Settings &amp; Instructions'!B$17,MATCH('Sales Funnel'!D119,'Settings &amp; Instructions'!A$17:A$76,0)-1,0),"")</f>
        <v/>
      </c>
      <c r="G119" s="123" t="str">
        <f t="shared" ca="1" si="3"/>
        <v/>
      </c>
      <c r="K119" s="122" t="str">
        <f t="shared" ca="1" si="4"/>
        <v/>
      </c>
    </row>
    <row r="120" spans="6:11" ht="33" customHeight="1">
      <c r="F120" s="8" t="str">
        <f ca="1">IFERROR(OFFSET('Settings &amp; Instructions'!B$17,MATCH('Sales Funnel'!D120,'Settings &amp; Instructions'!A$17:A$76,0)-1,0),"")</f>
        <v/>
      </c>
      <c r="G120" s="123" t="str">
        <f t="shared" ca="1" si="3"/>
        <v/>
      </c>
      <c r="K120" s="122" t="str">
        <f t="shared" ca="1" si="4"/>
        <v/>
      </c>
    </row>
    <row r="121" spans="6:11" ht="33" customHeight="1">
      <c r="F121" s="8" t="str">
        <f ca="1">IFERROR(OFFSET('Settings &amp; Instructions'!B$17,MATCH('Sales Funnel'!D121,'Settings &amp; Instructions'!A$17:A$76,0)-1,0),"")</f>
        <v/>
      </c>
      <c r="G121" s="123" t="str">
        <f t="shared" ca="1" si="3"/>
        <v/>
      </c>
      <c r="K121" s="122" t="str">
        <f t="shared" ca="1" si="4"/>
        <v/>
      </c>
    </row>
    <row r="122" spans="6:11" ht="33" customHeight="1">
      <c r="F122" s="8" t="str">
        <f ca="1">IFERROR(OFFSET('Settings &amp; Instructions'!B$17,MATCH('Sales Funnel'!D122,'Settings &amp; Instructions'!A$17:A$76,0)-1,0),"")</f>
        <v/>
      </c>
      <c r="G122" s="123" t="str">
        <f t="shared" ca="1" si="3"/>
        <v/>
      </c>
      <c r="K122" s="122" t="str">
        <f t="shared" ca="1" si="4"/>
        <v/>
      </c>
    </row>
    <row r="123" spans="6:11" ht="33" customHeight="1">
      <c r="F123" s="8" t="str">
        <f ca="1">IFERROR(OFFSET('Settings &amp; Instructions'!B$17,MATCH('Sales Funnel'!D123,'Settings &amp; Instructions'!A$17:A$76,0)-1,0),"")</f>
        <v/>
      </c>
      <c r="G123" s="123" t="str">
        <f t="shared" ca="1" si="3"/>
        <v/>
      </c>
      <c r="K123" s="122" t="str">
        <f t="shared" ca="1" si="4"/>
        <v/>
      </c>
    </row>
    <row r="124" spans="6:11" ht="33" customHeight="1">
      <c r="F124" s="8" t="str">
        <f ca="1">IFERROR(OFFSET('Settings &amp; Instructions'!B$17,MATCH('Sales Funnel'!D124,'Settings &amp; Instructions'!A$17:A$76,0)-1,0),"")</f>
        <v/>
      </c>
      <c r="G124" s="123" t="str">
        <f t="shared" ca="1" si="3"/>
        <v/>
      </c>
      <c r="K124" s="122" t="str">
        <f t="shared" ca="1" si="4"/>
        <v/>
      </c>
    </row>
    <row r="125" spans="6:11" ht="33" customHeight="1">
      <c r="F125" s="8" t="str">
        <f ca="1">IFERROR(OFFSET('Settings &amp; Instructions'!B$17,MATCH('Sales Funnel'!D125,'Settings &amp; Instructions'!A$17:A$76,0)-1,0),"")</f>
        <v/>
      </c>
      <c r="G125" s="123" t="str">
        <f t="shared" ca="1" si="3"/>
        <v/>
      </c>
      <c r="K125" s="122" t="str">
        <f t="shared" ca="1" si="4"/>
        <v/>
      </c>
    </row>
    <row r="126" spans="6:11" ht="33" customHeight="1">
      <c r="F126" s="8" t="str">
        <f ca="1">IFERROR(OFFSET('Settings &amp; Instructions'!B$17,MATCH('Sales Funnel'!D126,'Settings &amp; Instructions'!A$17:A$76,0)-1,0),"")</f>
        <v/>
      </c>
      <c r="G126" s="123" t="str">
        <f t="shared" ca="1" si="3"/>
        <v/>
      </c>
      <c r="K126" s="122" t="str">
        <f t="shared" ca="1" si="4"/>
        <v/>
      </c>
    </row>
    <row r="127" spans="6:11" ht="33" customHeight="1">
      <c r="F127" s="8" t="str">
        <f ca="1">IFERROR(OFFSET('Settings &amp; Instructions'!B$17,MATCH('Sales Funnel'!D127,'Settings &amp; Instructions'!A$17:A$76,0)-1,0),"")</f>
        <v/>
      </c>
      <c r="G127" s="123" t="str">
        <f t="shared" ca="1" si="3"/>
        <v/>
      </c>
      <c r="K127" s="122" t="str">
        <f t="shared" ca="1" si="4"/>
        <v/>
      </c>
    </row>
    <row r="128" spans="6:11" ht="33" customHeight="1">
      <c r="F128" s="8" t="str">
        <f ca="1">IFERROR(OFFSET('Settings &amp; Instructions'!B$17,MATCH('Sales Funnel'!D128,'Settings &amp; Instructions'!A$17:A$76,0)-1,0),"")</f>
        <v/>
      </c>
      <c r="G128" s="123" t="str">
        <f t="shared" ca="1" si="3"/>
        <v/>
      </c>
      <c r="K128" s="122" t="str">
        <f t="shared" ca="1" si="4"/>
        <v/>
      </c>
    </row>
    <row r="129" spans="6:11" ht="33" customHeight="1">
      <c r="F129" s="8" t="str">
        <f ca="1">IFERROR(OFFSET('Settings &amp; Instructions'!B$17,MATCH('Sales Funnel'!D129,'Settings &amp; Instructions'!A$17:A$76,0)-1,0),"")</f>
        <v/>
      </c>
      <c r="G129" s="123" t="str">
        <f t="shared" ca="1" si="3"/>
        <v/>
      </c>
      <c r="K129" s="122" t="str">
        <f t="shared" ca="1" si="4"/>
        <v/>
      </c>
    </row>
    <row r="130" spans="6:11" ht="33" customHeight="1">
      <c r="F130" s="8" t="str">
        <f ca="1">IFERROR(OFFSET('Settings &amp; Instructions'!B$17,MATCH('Sales Funnel'!D130,'Settings &amp; Instructions'!A$17:A$76,0)-1,0),"")</f>
        <v/>
      </c>
      <c r="G130" s="123" t="str">
        <f t="shared" ca="1" si="3"/>
        <v/>
      </c>
      <c r="K130" s="122" t="str">
        <f t="shared" ca="1" si="4"/>
        <v/>
      </c>
    </row>
    <row r="131" spans="6:11" ht="33" customHeight="1">
      <c r="F131" s="8" t="str">
        <f ca="1">IFERROR(OFFSET('Settings &amp; Instructions'!B$17,MATCH('Sales Funnel'!D131,'Settings &amp; Instructions'!A$17:A$76,0)-1,0),"")</f>
        <v/>
      </c>
      <c r="G131" s="123" t="str">
        <f t="shared" ca="1" si="3"/>
        <v/>
      </c>
      <c r="K131" s="122" t="str">
        <f t="shared" ca="1" si="4"/>
        <v/>
      </c>
    </row>
    <row r="132" spans="6:11" ht="33" customHeight="1">
      <c r="F132" s="8" t="str">
        <f ca="1">IFERROR(OFFSET('Settings &amp; Instructions'!B$17,MATCH('Sales Funnel'!D132,'Settings &amp; Instructions'!A$17:A$76,0)-1,0),"")</f>
        <v/>
      </c>
      <c r="G132" s="123" t="str">
        <f t="shared" ca="1" si="3"/>
        <v/>
      </c>
      <c r="K132" s="122" t="str">
        <f t="shared" ca="1" si="4"/>
        <v/>
      </c>
    </row>
    <row r="133" spans="6:11" ht="33" customHeight="1">
      <c r="F133" s="8" t="str">
        <f ca="1">IFERROR(OFFSET('Settings &amp; Instructions'!B$17,MATCH('Sales Funnel'!D133,'Settings &amp; Instructions'!A$17:A$76,0)-1,0),"")</f>
        <v/>
      </c>
      <c r="G133" s="123" t="str">
        <f t="shared" ca="1" si="3"/>
        <v/>
      </c>
      <c r="K133" s="122" t="str">
        <f t="shared" ca="1" si="4"/>
        <v/>
      </c>
    </row>
    <row r="134" spans="6:11" ht="33" customHeight="1">
      <c r="F134" s="8" t="str">
        <f ca="1">IFERROR(OFFSET('Settings &amp; Instructions'!B$17,MATCH('Sales Funnel'!D134,'Settings &amp; Instructions'!A$17:A$76,0)-1,0),"")</f>
        <v/>
      </c>
      <c r="G134" s="123" t="str">
        <f t="shared" ref="G134:G197" ca="1" si="5">IFERROR(E134*F134,"")</f>
        <v/>
      </c>
      <c r="K134" s="122" t="str">
        <f t="shared" ca="1" si="4"/>
        <v/>
      </c>
    </row>
    <row r="135" spans="6:11" ht="33" customHeight="1">
      <c r="F135" s="8" t="str">
        <f ca="1">IFERROR(OFFSET('Settings &amp; Instructions'!B$17,MATCH('Sales Funnel'!D135,'Settings &amp; Instructions'!A$17:A$76,0)-1,0),"")</f>
        <v/>
      </c>
      <c r="G135" s="123" t="str">
        <f t="shared" ca="1" si="5"/>
        <v/>
      </c>
      <c r="K135" s="122" t="str">
        <f t="shared" ca="1" si="4"/>
        <v/>
      </c>
    </row>
    <row r="136" spans="6:11" ht="33" customHeight="1">
      <c r="F136" s="8" t="str">
        <f ca="1">IFERROR(OFFSET('Settings &amp; Instructions'!B$17,MATCH('Sales Funnel'!D136,'Settings &amp; Instructions'!A$17:A$76,0)-1,0),"")</f>
        <v/>
      </c>
      <c r="G136" s="123" t="str">
        <f t="shared" ca="1" si="5"/>
        <v/>
      </c>
      <c r="K136" s="122" t="str">
        <f t="shared" ca="1" si="4"/>
        <v/>
      </c>
    </row>
    <row r="137" spans="6:11" ht="33" customHeight="1">
      <c r="F137" s="8" t="str">
        <f ca="1">IFERROR(OFFSET('Settings &amp; Instructions'!B$17,MATCH('Sales Funnel'!D137,'Settings &amp; Instructions'!A$17:A$76,0)-1,0),"")</f>
        <v/>
      </c>
      <c r="G137" s="123" t="str">
        <f t="shared" ca="1" si="5"/>
        <v/>
      </c>
      <c r="K137" s="122" t="str">
        <f t="shared" ca="1" si="4"/>
        <v/>
      </c>
    </row>
    <row r="138" spans="6:11" ht="33" customHeight="1">
      <c r="F138" s="8" t="str">
        <f ca="1">IFERROR(OFFSET('Settings &amp; Instructions'!B$17,MATCH('Sales Funnel'!D138,'Settings &amp; Instructions'!A$17:A$76,0)-1,0),"")</f>
        <v/>
      </c>
      <c r="G138" s="123" t="str">
        <f t="shared" ca="1" si="5"/>
        <v/>
      </c>
      <c r="K138" s="122" t="str">
        <f t="shared" ca="1" si="4"/>
        <v/>
      </c>
    </row>
    <row r="139" spans="6:11" ht="33" customHeight="1">
      <c r="F139" s="8" t="str">
        <f ca="1">IFERROR(OFFSET('Settings &amp; Instructions'!B$17,MATCH('Sales Funnel'!D139,'Settings &amp; Instructions'!A$17:A$76,0)-1,0),"")</f>
        <v/>
      </c>
      <c r="G139" s="123" t="str">
        <f t="shared" ca="1" si="5"/>
        <v/>
      </c>
      <c r="K139" s="122" t="str">
        <f t="shared" ca="1" si="4"/>
        <v/>
      </c>
    </row>
    <row r="140" spans="6:11" ht="33" customHeight="1">
      <c r="F140" s="8" t="str">
        <f ca="1">IFERROR(OFFSET('Settings &amp; Instructions'!B$17,MATCH('Sales Funnel'!D140,'Settings &amp; Instructions'!A$17:A$76,0)-1,0),"")</f>
        <v/>
      </c>
      <c r="G140" s="123" t="str">
        <f t="shared" ca="1" si="5"/>
        <v/>
      </c>
      <c r="K140" s="122" t="str">
        <f t="shared" ca="1" si="4"/>
        <v/>
      </c>
    </row>
    <row r="141" spans="6:11" ht="33" customHeight="1">
      <c r="F141" s="8" t="str">
        <f ca="1">IFERROR(OFFSET('Settings &amp; Instructions'!B$17,MATCH('Sales Funnel'!D141,'Settings &amp; Instructions'!A$17:A$76,0)-1,0),"")</f>
        <v/>
      </c>
      <c r="G141" s="123" t="str">
        <f t="shared" ca="1" si="5"/>
        <v/>
      </c>
      <c r="K141" s="122" t="str">
        <f t="shared" ca="1" si="4"/>
        <v/>
      </c>
    </row>
    <row r="142" spans="6:11" ht="33" customHeight="1">
      <c r="F142" s="8" t="str">
        <f ca="1">IFERROR(OFFSET('Settings &amp; Instructions'!B$17,MATCH('Sales Funnel'!D142,'Settings &amp; Instructions'!A$17:A$76,0)-1,0),"")</f>
        <v/>
      </c>
      <c r="G142" s="123" t="str">
        <f t="shared" ca="1" si="5"/>
        <v/>
      </c>
      <c r="K142" s="122" t="str">
        <f t="shared" ca="1" si="4"/>
        <v/>
      </c>
    </row>
    <row r="143" spans="6:11" ht="33" customHeight="1">
      <c r="F143" s="8" t="str">
        <f ca="1">IFERROR(OFFSET('Settings &amp; Instructions'!B$17,MATCH('Sales Funnel'!D143,'Settings &amp; Instructions'!A$17:A$76,0)-1,0),"")</f>
        <v/>
      </c>
      <c r="G143" s="123" t="str">
        <f t="shared" ca="1" si="5"/>
        <v/>
      </c>
      <c r="K143" s="122" t="str">
        <f t="shared" ca="1" si="4"/>
        <v/>
      </c>
    </row>
    <row r="144" spans="6:11" ht="33" customHeight="1">
      <c r="F144" s="8" t="str">
        <f ca="1">IFERROR(OFFSET('Settings &amp; Instructions'!B$17,MATCH('Sales Funnel'!D144,'Settings &amp; Instructions'!A$17:A$76,0)-1,0),"")</f>
        <v/>
      </c>
      <c r="G144" s="123" t="str">
        <f t="shared" ca="1" si="5"/>
        <v/>
      </c>
      <c r="K144" s="122" t="str">
        <f t="shared" ca="1" si="4"/>
        <v/>
      </c>
    </row>
    <row r="145" spans="6:11" ht="33" customHeight="1">
      <c r="F145" s="8" t="str">
        <f ca="1">IFERROR(OFFSET('Settings &amp; Instructions'!B$17,MATCH('Sales Funnel'!D145,'Settings &amp; Instructions'!A$17:A$76,0)-1,0),"")</f>
        <v/>
      </c>
      <c r="G145" s="123" t="str">
        <f t="shared" ca="1" si="5"/>
        <v/>
      </c>
      <c r="K145" s="122" t="str">
        <f t="shared" ca="1" si="4"/>
        <v/>
      </c>
    </row>
    <row r="146" spans="6:11" ht="33" customHeight="1">
      <c r="F146" s="8" t="str">
        <f ca="1">IFERROR(OFFSET('Settings &amp; Instructions'!B$17,MATCH('Sales Funnel'!D146,'Settings &amp; Instructions'!A$17:A$76,0)-1,0),"")</f>
        <v/>
      </c>
      <c r="G146" s="123" t="str">
        <f t="shared" ca="1" si="5"/>
        <v/>
      </c>
      <c r="K146" s="122" t="str">
        <f t="shared" ca="1" si="4"/>
        <v/>
      </c>
    </row>
    <row r="147" spans="6:11" ht="33" customHeight="1">
      <c r="F147" s="8" t="str">
        <f ca="1">IFERROR(OFFSET('Settings &amp; Instructions'!B$17,MATCH('Sales Funnel'!D147,'Settings &amp; Instructions'!A$17:A$76,0)-1,0),"")</f>
        <v/>
      </c>
      <c r="G147" s="123" t="str">
        <f t="shared" ca="1" si="5"/>
        <v/>
      </c>
      <c r="K147" s="122" t="str">
        <f t="shared" ca="1" si="4"/>
        <v/>
      </c>
    </row>
    <row r="148" spans="6:11" ht="33" customHeight="1">
      <c r="F148" s="8" t="str">
        <f ca="1">IFERROR(OFFSET('Settings &amp; Instructions'!B$17,MATCH('Sales Funnel'!D148,'Settings &amp; Instructions'!A$17:A$76,0)-1,0),"")</f>
        <v/>
      </c>
      <c r="G148" s="123" t="str">
        <f t="shared" ca="1" si="5"/>
        <v/>
      </c>
      <c r="K148" s="122" t="str">
        <f t="shared" ca="1" si="4"/>
        <v/>
      </c>
    </row>
    <row r="149" spans="6:11" ht="33" customHeight="1">
      <c r="F149" s="8" t="str">
        <f ca="1">IFERROR(OFFSET('Settings &amp; Instructions'!B$17,MATCH('Sales Funnel'!D149,'Settings &amp; Instructions'!A$17:A$76,0)-1,0),"")</f>
        <v/>
      </c>
      <c r="G149" s="123" t="str">
        <f t="shared" ca="1" si="5"/>
        <v/>
      </c>
      <c r="K149" s="122" t="str">
        <f t="shared" ca="1" si="4"/>
        <v/>
      </c>
    </row>
    <row r="150" spans="6:11" ht="33" customHeight="1">
      <c r="F150" s="8" t="str">
        <f ca="1">IFERROR(OFFSET('Settings &amp; Instructions'!B$17,MATCH('Sales Funnel'!D150,'Settings &amp; Instructions'!A$17:A$76,0)-1,0),"")</f>
        <v/>
      </c>
      <c r="G150" s="123" t="str">
        <f t="shared" ca="1" si="5"/>
        <v/>
      </c>
      <c r="K150" s="122" t="str">
        <f t="shared" ca="1" si="4"/>
        <v/>
      </c>
    </row>
    <row r="151" spans="6:11" ht="33" customHeight="1">
      <c r="F151" s="8" t="str">
        <f ca="1">IFERROR(OFFSET('Settings &amp; Instructions'!B$17,MATCH('Sales Funnel'!D151,'Settings &amp; Instructions'!A$17:A$76,0)-1,0),"")</f>
        <v/>
      </c>
      <c r="G151" s="123" t="str">
        <f t="shared" ca="1" si="5"/>
        <v/>
      </c>
      <c r="K151" s="122" t="str">
        <f t="shared" ca="1" si="4"/>
        <v/>
      </c>
    </row>
    <row r="152" spans="6:11" ht="33" customHeight="1">
      <c r="F152" s="8" t="str">
        <f ca="1">IFERROR(OFFSET('Settings &amp; Instructions'!B$17,MATCH('Sales Funnel'!D152,'Settings &amp; Instructions'!A$17:A$76,0)-1,0),"")</f>
        <v/>
      </c>
      <c r="G152" s="123" t="str">
        <f t="shared" ca="1" si="5"/>
        <v/>
      </c>
      <c r="K152" s="122" t="str">
        <f t="shared" ca="1" si="4"/>
        <v/>
      </c>
    </row>
    <row r="153" spans="6:11" ht="33" customHeight="1">
      <c r="F153" s="8" t="str">
        <f ca="1">IFERROR(OFFSET('Settings &amp; Instructions'!B$17,MATCH('Sales Funnel'!D153,'Settings &amp; Instructions'!A$17:A$76,0)-1,0),"")</f>
        <v/>
      </c>
      <c r="G153" s="123" t="str">
        <f t="shared" ca="1" si="5"/>
        <v/>
      </c>
      <c r="K153" s="122" t="str">
        <f t="shared" ca="1" si="4"/>
        <v/>
      </c>
    </row>
    <row r="154" spans="6:11" ht="33" customHeight="1">
      <c r="F154" s="8" t="str">
        <f ca="1">IFERROR(OFFSET('Settings &amp; Instructions'!B$17,MATCH('Sales Funnel'!D154,'Settings &amp; Instructions'!A$17:A$76,0)-1,0),"")</f>
        <v/>
      </c>
      <c r="G154" s="123" t="str">
        <f t="shared" ca="1" si="5"/>
        <v/>
      </c>
      <c r="K154" s="122" t="str">
        <f t="shared" ref="K154:K217" ca="1" si="6">F154</f>
        <v/>
      </c>
    </row>
    <row r="155" spans="6:11" ht="33" customHeight="1">
      <c r="F155" s="8" t="str">
        <f ca="1">IFERROR(OFFSET('Settings &amp; Instructions'!B$17,MATCH('Sales Funnel'!D155,'Settings &amp; Instructions'!A$17:A$76,0)-1,0),"")</f>
        <v/>
      </c>
      <c r="G155" s="123" t="str">
        <f t="shared" ca="1" si="5"/>
        <v/>
      </c>
      <c r="K155" s="122" t="str">
        <f t="shared" ca="1" si="6"/>
        <v/>
      </c>
    </row>
    <row r="156" spans="6:11" ht="33" customHeight="1">
      <c r="F156" s="8" t="str">
        <f ca="1">IFERROR(OFFSET('Settings &amp; Instructions'!B$17,MATCH('Sales Funnel'!D156,'Settings &amp; Instructions'!A$17:A$76,0)-1,0),"")</f>
        <v/>
      </c>
      <c r="G156" s="123" t="str">
        <f t="shared" ca="1" si="5"/>
        <v/>
      </c>
      <c r="K156" s="122" t="str">
        <f t="shared" ca="1" si="6"/>
        <v/>
      </c>
    </row>
    <row r="157" spans="6:11" ht="33" customHeight="1">
      <c r="F157" s="8" t="str">
        <f ca="1">IFERROR(OFFSET('Settings &amp; Instructions'!B$17,MATCH('Sales Funnel'!D157,'Settings &amp; Instructions'!A$17:A$76,0)-1,0),"")</f>
        <v/>
      </c>
      <c r="G157" s="123" t="str">
        <f t="shared" ca="1" si="5"/>
        <v/>
      </c>
      <c r="K157" s="122" t="str">
        <f t="shared" ca="1" si="6"/>
        <v/>
      </c>
    </row>
    <row r="158" spans="6:11" ht="33" customHeight="1">
      <c r="F158" s="8" t="str">
        <f ca="1">IFERROR(OFFSET('Settings &amp; Instructions'!B$17,MATCH('Sales Funnel'!D158,'Settings &amp; Instructions'!A$17:A$76,0)-1,0),"")</f>
        <v/>
      </c>
      <c r="G158" s="123" t="str">
        <f t="shared" ca="1" si="5"/>
        <v/>
      </c>
      <c r="K158" s="122" t="str">
        <f t="shared" ca="1" si="6"/>
        <v/>
      </c>
    </row>
    <row r="159" spans="6:11" ht="33" customHeight="1">
      <c r="F159" s="8" t="str">
        <f ca="1">IFERROR(OFFSET('Settings &amp; Instructions'!B$17,MATCH('Sales Funnel'!D159,'Settings &amp; Instructions'!A$17:A$76,0)-1,0),"")</f>
        <v/>
      </c>
      <c r="G159" s="123" t="str">
        <f t="shared" ca="1" si="5"/>
        <v/>
      </c>
      <c r="K159" s="122" t="str">
        <f t="shared" ca="1" si="6"/>
        <v/>
      </c>
    </row>
    <row r="160" spans="6:11" ht="33" customHeight="1">
      <c r="F160" s="8" t="str">
        <f ca="1">IFERROR(OFFSET('Settings &amp; Instructions'!B$17,MATCH('Sales Funnel'!D160,'Settings &amp; Instructions'!A$17:A$76,0)-1,0),"")</f>
        <v/>
      </c>
      <c r="G160" s="123" t="str">
        <f t="shared" ca="1" si="5"/>
        <v/>
      </c>
      <c r="K160" s="122" t="str">
        <f t="shared" ca="1" si="6"/>
        <v/>
      </c>
    </row>
    <row r="161" spans="6:11" ht="33" customHeight="1">
      <c r="F161" s="8" t="str">
        <f ca="1">IFERROR(OFFSET('Settings &amp; Instructions'!B$17,MATCH('Sales Funnel'!D161,'Settings &amp; Instructions'!A$17:A$76,0)-1,0),"")</f>
        <v/>
      </c>
      <c r="G161" s="123" t="str">
        <f t="shared" ca="1" si="5"/>
        <v/>
      </c>
      <c r="K161" s="122" t="str">
        <f t="shared" ca="1" si="6"/>
        <v/>
      </c>
    </row>
    <row r="162" spans="6:11" ht="33" customHeight="1">
      <c r="F162" s="8" t="str">
        <f ca="1">IFERROR(OFFSET('Settings &amp; Instructions'!B$17,MATCH('Sales Funnel'!D162,'Settings &amp; Instructions'!A$17:A$76,0)-1,0),"")</f>
        <v/>
      </c>
      <c r="G162" s="123" t="str">
        <f t="shared" ca="1" si="5"/>
        <v/>
      </c>
      <c r="K162" s="122" t="str">
        <f t="shared" ca="1" si="6"/>
        <v/>
      </c>
    </row>
    <row r="163" spans="6:11" ht="33" customHeight="1">
      <c r="F163" s="8" t="str">
        <f ca="1">IFERROR(OFFSET('Settings &amp; Instructions'!B$17,MATCH('Sales Funnel'!D163,'Settings &amp; Instructions'!A$17:A$76,0)-1,0),"")</f>
        <v/>
      </c>
      <c r="G163" s="123" t="str">
        <f t="shared" ca="1" si="5"/>
        <v/>
      </c>
      <c r="K163" s="122" t="str">
        <f t="shared" ca="1" si="6"/>
        <v/>
      </c>
    </row>
    <row r="164" spans="6:11" ht="33" customHeight="1">
      <c r="F164" s="8" t="str">
        <f ca="1">IFERROR(OFFSET('Settings &amp; Instructions'!B$17,MATCH('Sales Funnel'!D164,'Settings &amp; Instructions'!A$17:A$76,0)-1,0),"")</f>
        <v/>
      </c>
      <c r="G164" s="123" t="str">
        <f t="shared" ca="1" si="5"/>
        <v/>
      </c>
      <c r="K164" s="122" t="str">
        <f t="shared" ca="1" si="6"/>
        <v/>
      </c>
    </row>
    <row r="165" spans="6:11" ht="33" customHeight="1">
      <c r="F165" s="8" t="str">
        <f ca="1">IFERROR(OFFSET('Settings &amp; Instructions'!B$17,MATCH('Sales Funnel'!D165,'Settings &amp; Instructions'!A$17:A$76,0)-1,0),"")</f>
        <v/>
      </c>
      <c r="G165" s="123" t="str">
        <f t="shared" ca="1" si="5"/>
        <v/>
      </c>
      <c r="K165" s="122" t="str">
        <f t="shared" ca="1" si="6"/>
        <v/>
      </c>
    </row>
    <row r="166" spans="6:11" ht="33" customHeight="1">
      <c r="F166" s="8" t="str">
        <f ca="1">IFERROR(OFFSET('Settings &amp; Instructions'!B$17,MATCH('Sales Funnel'!D166,'Settings &amp; Instructions'!A$17:A$76,0)-1,0),"")</f>
        <v/>
      </c>
      <c r="G166" s="123" t="str">
        <f t="shared" ca="1" si="5"/>
        <v/>
      </c>
      <c r="K166" s="122" t="str">
        <f t="shared" ca="1" si="6"/>
        <v/>
      </c>
    </row>
    <row r="167" spans="6:11" ht="33" customHeight="1">
      <c r="F167" s="8" t="str">
        <f ca="1">IFERROR(OFFSET('Settings &amp; Instructions'!B$17,MATCH('Sales Funnel'!D167,'Settings &amp; Instructions'!A$17:A$76,0)-1,0),"")</f>
        <v/>
      </c>
      <c r="G167" s="123" t="str">
        <f t="shared" ca="1" si="5"/>
        <v/>
      </c>
      <c r="K167" s="122" t="str">
        <f t="shared" ca="1" si="6"/>
        <v/>
      </c>
    </row>
    <row r="168" spans="6:11" ht="33" customHeight="1">
      <c r="F168" s="8" t="str">
        <f ca="1">IFERROR(OFFSET('Settings &amp; Instructions'!B$17,MATCH('Sales Funnel'!D168,'Settings &amp; Instructions'!A$17:A$76,0)-1,0),"")</f>
        <v/>
      </c>
      <c r="G168" s="123" t="str">
        <f t="shared" ca="1" si="5"/>
        <v/>
      </c>
      <c r="K168" s="122" t="str">
        <f t="shared" ca="1" si="6"/>
        <v/>
      </c>
    </row>
    <row r="169" spans="6:11" ht="33" customHeight="1">
      <c r="F169" s="8" t="str">
        <f ca="1">IFERROR(OFFSET('Settings &amp; Instructions'!B$17,MATCH('Sales Funnel'!D169,'Settings &amp; Instructions'!A$17:A$76,0)-1,0),"")</f>
        <v/>
      </c>
      <c r="G169" s="123" t="str">
        <f t="shared" ca="1" si="5"/>
        <v/>
      </c>
      <c r="K169" s="122" t="str">
        <f t="shared" ca="1" si="6"/>
        <v/>
      </c>
    </row>
    <row r="170" spans="6:11" ht="33" customHeight="1">
      <c r="F170" s="8" t="str">
        <f ca="1">IFERROR(OFFSET('Settings &amp; Instructions'!B$17,MATCH('Sales Funnel'!D170,'Settings &amp; Instructions'!A$17:A$76,0)-1,0),"")</f>
        <v/>
      </c>
      <c r="G170" s="123" t="str">
        <f t="shared" ca="1" si="5"/>
        <v/>
      </c>
      <c r="K170" s="122" t="str">
        <f t="shared" ca="1" si="6"/>
        <v/>
      </c>
    </row>
    <row r="171" spans="6:11" ht="33" customHeight="1">
      <c r="F171" s="8" t="str">
        <f ca="1">IFERROR(OFFSET('Settings &amp; Instructions'!B$17,MATCH('Sales Funnel'!D171,'Settings &amp; Instructions'!A$17:A$76,0)-1,0),"")</f>
        <v/>
      </c>
      <c r="G171" s="123" t="str">
        <f t="shared" ca="1" si="5"/>
        <v/>
      </c>
      <c r="K171" s="122" t="str">
        <f t="shared" ca="1" si="6"/>
        <v/>
      </c>
    </row>
    <row r="172" spans="6:11" ht="33" customHeight="1">
      <c r="F172" s="8" t="str">
        <f ca="1">IFERROR(OFFSET('Settings &amp; Instructions'!B$17,MATCH('Sales Funnel'!D172,'Settings &amp; Instructions'!A$17:A$76,0)-1,0),"")</f>
        <v/>
      </c>
      <c r="G172" s="123" t="str">
        <f t="shared" ca="1" si="5"/>
        <v/>
      </c>
      <c r="K172" s="122" t="str">
        <f t="shared" ca="1" si="6"/>
        <v/>
      </c>
    </row>
    <row r="173" spans="6:11" ht="33" customHeight="1">
      <c r="F173" s="8" t="str">
        <f ca="1">IFERROR(OFFSET('Settings &amp; Instructions'!B$17,MATCH('Sales Funnel'!D173,'Settings &amp; Instructions'!A$17:A$76,0)-1,0),"")</f>
        <v/>
      </c>
      <c r="G173" s="123" t="str">
        <f t="shared" ca="1" si="5"/>
        <v/>
      </c>
      <c r="K173" s="122" t="str">
        <f t="shared" ca="1" si="6"/>
        <v/>
      </c>
    </row>
    <row r="174" spans="6:11" ht="33" customHeight="1">
      <c r="F174" s="8" t="str">
        <f ca="1">IFERROR(OFFSET('Settings &amp; Instructions'!B$17,MATCH('Sales Funnel'!D174,'Settings &amp; Instructions'!A$17:A$76,0)-1,0),"")</f>
        <v/>
      </c>
      <c r="G174" s="123" t="str">
        <f t="shared" ca="1" si="5"/>
        <v/>
      </c>
      <c r="K174" s="122" t="str">
        <f t="shared" ca="1" si="6"/>
        <v/>
      </c>
    </row>
    <row r="175" spans="6:11" ht="33" customHeight="1">
      <c r="F175" s="8" t="str">
        <f ca="1">IFERROR(OFFSET('Settings &amp; Instructions'!B$17,MATCH('Sales Funnel'!D175,'Settings &amp; Instructions'!A$17:A$76,0)-1,0),"")</f>
        <v/>
      </c>
      <c r="G175" s="123" t="str">
        <f t="shared" ca="1" si="5"/>
        <v/>
      </c>
      <c r="K175" s="122" t="str">
        <f t="shared" ca="1" si="6"/>
        <v/>
      </c>
    </row>
    <row r="176" spans="6:11" ht="33" customHeight="1">
      <c r="F176" s="8" t="str">
        <f ca="1">IFERROR(OFFSET('Settings &amp; Instructions'!B$17,MATCH('Sales Funnel'!D176,'Settings &amp; Instructions'!A$17:A$76,0)-1,0),"")</f>
        <v/>
      </c>
      <c r="G176" s="123" t="str">
        <f t="shared" ca="1" si="5"/>
        <v/>
      </c>
      <c r="K176" s="122" t="str">
        <f t="shared" ca="1" si="6"/>
        <v/>
      </c>
    </row>
    <row r="177" spans="6:11" ht="33" customHeight="1">
      <c r="F177" s="8" t="str">
        <f ca="1">IFERROR(OFFSET('Settings &amp; Instructions'!B$17,MATCH('Sales Funnel'!D177,'Settings &amp; Instructions'!A$17:A$76,0)-1,0),"")</f>
        <v/>
      </c>
      <c r="G177" s="123" t="str">
        <f t="shared" ca="1" si="5"/>
        <v/>
      </c>
      <c r="K177" s="122" t="str">
        <f t="shared" ca="1" si="6"/>
        <v/>
      </c>
    </row>
    <row r="178" spans="6:11" ht="33" customHeight="1">
      <c r="F178" s="8" t="str">
        <f ca="1">IFERROR(OFFSET('Settings &amp; Instructions'!B$17,MATCH('Sales Funnel'!D178,'Settings &amp; Instructions'!A$17:A$76,0)-1,0),"")</f>
        <v/>
      </c>
      <c r="G178" s="123" t="str">
        <f t="shared" ca="1" si="5"/>
        <v/>
      </c>
      <c r="K178" s="122" t="str">
        <f t="shared" ca="1" si="6"/>
        <v/>
      </c>
    </row>
    <row r="179" spans="6:11" ht="33" customHeight="1">
      <c r="F179" s="8" t="str">
        <f ca="1">IFERROR(OFFSET('Settings &amp; Instructions'!B$17,MATCH('Sales Funnel'!D179,'Settings &amp; Instructions'!A$17:A$76,0)-1,0),"")</f>
        <v/>
      </c>
      <c r="G179" s="123" t="str">
        <f t="shared" ca="1" si="5"/>
        <v/>
      </c>
      <c r="K179" s="122" t="str">
        <f t="shared" ca="1" si="6"/>
        <v/>
      </c>
    </row>
    <row r="180" spans="6:11" ht="33" customHeight="1">
      <c r="F180" s="8" t="str">
        <f ca="1">IFERROR(OFFSET('Settings &amp; Instructions'!B$17,MATCH('Sales Funnel'!D180,'Settings &amp; Instructions'!A$17:A$76,0)-1,0),"")</f>
        <v/>
      </c>
      <c r="G180" s="123" t="str">
        <f t="shared" ca="1" si="5"/>
        <v/>
      </c>
      <c r="K180" s="122" t="str">
        <f t="shared" ca="1" si="6"/>
        <v/>
      </c>
    </row>
    <row r="181" spans="6:11" ht="33" customHeight="1">
      <c r="F181" s="8" t="str">
        <f ca="1">IFERROR(OFFSET('Settings &amp; Instructions'!B$17,MATCH('Sales Funnel'!D181,'Settings &amp; Instructions'!A$17:A$76,0)-1,0),"")</f>
        <v/>
      </c>
      <c r="G181" s="123" t="str">
        <f t="shared" ca="1" si="5"/>
        <v/>
      </c>
      <c r="K181" s="122" t="str">
        <f t="shared" ca="1" si="6"/>
        <v/>
      </c>
    </row>
    <row r="182" spans="6:11" ht="33" customHeight="1">
      <c r="F182" s="8" t="str">
        <f ca="1">IFERROR(OFFSET('Settings &amp; Instructions'!B$17,MATCH('Sales Funnel'!D182,'Settings &amp; Instructions'!A$17:A$76,0)-1,0),"")</f>
        <v/>
      </c>
      <c r="G182" s="123" t="str">
        <f t="shared" ca="1" si="5"/>
        <v/>
      </c>
      <c r="K182" s="122" t="str">
        <f t="shared" ca="1" si="6"/>
        <v/>
      </c>
    </row>
    <row r="183" spans="6:11" ht="33" customHeight="1">
      <c r="F183" s="8" t="str">
        <f ca="1">IFERROR(OFFSET('Settings &amp; Instructions'!B$17,MATCH('Sales Funnel'!D183,'Settings &amp; Instructions'!A$17:A$76,0)-1,0),"")</f>
        <v/>
      </c>
      <c r="G183" s="123" t="str">
        <f t="shared" ca="1" si="5"/>
        <v/>
      </c>
      <c r="K183" s="122" t="str">
        <f t="shared" ca="1" si="6"/>
        <v/>
      </c>
    </row>
    <row r="184" spans="6:11" ht="33" customHeight="1">
      <c r="F184" s="8" t="str">
        <f ca="1">IFERROR(OFFSET('Settings &amp; Instructions'!B$17,MATCH('Sales Funnel'!D184,'Settings &amp; Instructions'!A$17:A$76,0)-1,0),"")</f>
        <v/>
      </c>
      <c r="G184" s="123" t="str">
        <f t="shared" ca="1" si="5"/>
        <v/>
      </c>
      <c r="K184" s="122" t="str">
        <f t="shared" ca="1" si="6"/>
        <v/>
      </c>
    </row>
    <row r="185" spans="6:11" ht="33" customHeight="1">
      <c r="F185" s="8" t="str">
        <f ca="1">IFERROR(OFFSET('Settings &amp; Instructions'!B$17,MATCH('Sales Funnel'!D185,'Settings &amp; Instructions'!A$17:A$76,0)-1,0),"")</f>
        <v/>
      </c>
      <c r="G185" s="123" t="str">
        <f t="shared" ca="1" si="5"/>
        <v/>
      </c>
      <c r="K185" s="122" t="str">
        <f t="shared" ca="1" si="6"/>
        <v/>
      </c>
    </row>
    <row r="186" spans="6:11" ht="33" customHeight="1">
      <c r="F186" s="8" t="str">
        <f ca="1">IFERROR(OFFSET('Settings &amp; Instructions'!B$17,MATCH('Sales Funnel'!D186,'Settings &amp; Instructions'!A$17:A$76,0)-1,0),"")</f>
        <v/>
      </c>
      <c r="G186" s="123" t="str">
        <f t="shared" ca="1" si="5"/>
        <v/>
      </c>
      <c r="K186" s="122" t="str">
        <f t="shared" ca="1" si="6"/>
        <v/>
      </c>
    </row>
    <row r="187" spans="6:11" ht="33" customHeight="1">
      <c r="F187" s="8" t="str">
        <f ca="1">IFERROR(OFFSET('Settings &amp; Instructions'!B$17,MATCH('Sales Funnel'!D187,'Settings &amp; Instructions'!A$17:A$76,0)-1,0),"")</f>
        <v/>
      </c>
      <c r="G187" s="123" t="str">
        <f t="shared" ca="1" si="5"/>
        <v/>
      </c>
      <c r="K187" s="122" t="str">
        <f t="shared" ca="1" si="6"/>
        <v/>
      </c>
    </row>
    <row r="188" spans="6:11" ht="33" customHeight="1">
      <c r="F188" s="8" t="str">
        <f ca="1">IFERROR(OFFSET('Settings &amp; Instructions'!B$17,MATCH('Sales Funnel'!D188,'Settings &amp; Instructions'!A$17:A$76,0)-1,0),"")</f>
        <v/>
      </c>
      <c r="G188" s="123" t="str">
        <f t="shared" ca="1" si="5"/>
        <v/>
      </c>
      <c r="K188" s="122" t="str">
        <f t="shared" ca="1" si="6"/>
        <v/>
      </c>
    </row>
    <row r="189" spans="6:11" ht="33" customHeight="1">
      <c r="F189" s="8" t="str">
        <f ca="1">IFERROR(OFFSET('Settings &amp; Instructions'!B$17,MATCH('Sales Funnel'!D189,'Settings &amp; Instructions'!A$17:A$76,0)-1,0),"")</f>
        <v/>
      </c>
      <c r="G189" s="123" t="str">
        <f t="shared" ca="1" si="5"/>
        <v/>
      </c>
      <c r="K189" s="122" t="str">
        <f t="shared" ca="1" si="6"/>
        <v/>
      </c>
    </row>
    <row r="190" spans="6:11" ht="33" customHeight="1">
      <c r="F190" s="8" t="str">
        <f ca="1">IFERROR(OFFSET('Settings &amp; Instructions'!B$17,MATCH('Sales Funnel'!D190,'Settings &amp; Instructions'!A$17:A$76,0)-1,0),"")</f>
        <v/>
      </c>
      <c r="G190" s="123" t="str">
        <f t="shared" ca="1" si="5"/>
        <v/>
      </c>
      <c r="K190" s="122" t="str">
        <f t="shared" ca="1" si="6"/>
        <v/>
      </c>
    </row>
    <row r="191" spans="6:11" ht="33" customHeight="1">
      <c r="F191" s="8" t="str">
        <f ca="1">IFERROR(OFFSET('Settings &amp; Instructions'!B$17,MATCH('Sales Funnel'!D191,'Settings &amp; Instructions'!A$17:A$76,0)-1,0),"")</f>
        <v/>
      </c>
      <c r="G191" s="123" t="str">
        <f t="shared" ca="1" si="5"/>
        <v/>
      </c>
      <c r="K191" s="122" t="str">
        <f t="shared" ca="1" si="6"/>
        <v/>
      </c>
    </row>
    <row r="192" spans="6:11" ht="33" customHeight="1">
      <c r="F192" s="8" t="str">
        <f ca="1">IFERROR(OFFSET('Settings &amp; Instructions'!B$17,MATCH('Sales Funnel'!D192,'Settings &amp; Instructions'!A$17:A$76,0)-1,0),"")</f>
        <v/>
      </c>
      <c r="G192" s="123" t="str">
        <f t="shared" ca="1" si="5"/>
        <v/>
      </c>
      <c r="K192" s="122" t="str">
        <f t="shared" ca="1" si="6"/>
        <v/>
      </c>
    </row>
    <row r="193" spans="6:11" ht="33" customHeight="1">
      <c r="F193" s="8" t="str">
        <f ca="1">IFERROR(OFFSET('Settings &amp; Instructions'!B$17,MATCH('Sales Funnel'!D193,'Settings &amp; Instructions'!A$17:A$76,0)-1,0),"")</f>
        <v/>
      </c>
      <c r="G193" s="123" t="str">
        <f t="shared" ca="1" si="5"/>
        <v/>
      </c>
      <c r="K193" s="122" t="str">
        <f t="shared" ca="1" si="6"/>
        <v/>
      </c>
    </row>
    <row r="194" spans="6:11" ht="33" customHeight="1">
      <c r="F194" s="8" t="str">
        <f ca="1">IFERROR(OFFSET('Settings &amp; Instructions'!B$17,MATCH('Sales Funnel'!D194,'Settings &amp; Instructions'!A$17:A$76,0)-1,0),"")</f>
        <v/>
      </c>
      <c r="G194" s="123" t="str">
        <f t="shared" ca="1" si="5"/>
        <v/>
      </c>
      <c r="K194" s="122" t="str">
        <f t="shared" ca="1" si="6"/>
        <v/>
      </c>
    </row>
    <row r="195" spans="6:11" ht="33" customHeight="1">
      <c r="F195" s="8" t="str">
        <f ca="1">IFERROR(OFFSET('Settings &amp; Instructions'!B$17,MATCH('Sales Funnel'!D195,'Settings &amp; Instructions'!A$17:A$76,0)-1,0),"")</f>
        <v/>
      </c>
      <c r="G195" s="123" t="str">
        <f t="shared" ca="1" si="5"/>
        <v/>
      </c>
      <c r="K195" s="122" t="str">
        <f t="shared" ca="1" si="6"/>
        <v/>
      </c>
    </row>
    <row r="196" spans="6:11" ht="33" customHeight="1">
      <c r="F196" s="8" t="str">
        <f ca="1">IFERROR(OFFSET('Settings &amp; Instructions'!B$17,MATCH('Sales Funnel'!D196,'Settings &amp; Instructions'!A$17:A$76,0)-1,0),"")</f>
        <v/>
      </c>
      <c r="G196" s="123" t="str">
        <f t="shared" ca="1" si="5"/>
        <v/>
      </c>
      <c r="K196" s="122" t="str">
        <f t="shared" ca="1" si="6"/>
        <v/>
      </c>
    </row>
    <row r="197" spans="6:11" ht="33" customHeight="1">
      <c r="F197" s="8" t="str">
        <f ca="1">IFERROR(OFFSET('Settings &amp; Instructions'!B$17,MATCH('Sales Funnel'!D197,'Settings &amp; Instructions'!A$17:A$76,0)-1,0),"")</f>
        <v/>
      </c>
      <c r="G197" s="123" t="str">
        <f t="shared" ca="1" si="5"/>
        <v/>
      </c>
      <c r="K197" s="122" t="str">
        <f t="shared" ca="1" si="6"/>
        <v/>
      </c>
    </row>
    <row r="198" spans="6:11" ht="33" customHeight="1">
      <c r="F198" s="8" t="str">
        <f ca="1">IFERROR(OFFSET('Settings &amp; Instructions'!B$17,MATCH('Sales Funnel'!D198,'Settings &amp; Instructions'!A$17:A$76,0)-1,0),"")</f>
        <v/>
      </c>
      <c r="G198" s="123" t="str">
        <f t="shared" ref="G198:G249" ca="1" si="7">IFERROR(E198*F198,"")</f>
        <v/>
      </c>
      <c r="K198" s="122" t="str">
        <f t="shared" ca="1" si="6"/>
        <v/>
      </c>
    </row>
    <row r="199" spans="6:11" ht="33" customHeight="1">
      <c r="F199" s="8" t="str">
        <f ca="1">IFERROR(OFFSET('Settings &amp; Instructions'!B$17,MATCH('Sales Funnel'!D199,'Settings &amp; Instructions'!A$17:A$76,0)-1,0),"")</f>
        <v/>
      </c>
      <c r="G199" s="123" t="str">
        <f t="shared" ca="1" si="7"/>
        <v/>
      </c>
      <c r="K199" s="122" t="str">
        <f t="shared" ca="1" si="6"/>
        <v/>
      </c>
    </row>
    <row r="200" spans="6:11" ht="33" customHeight="1">
      <c r="F200" s="8" t="str">
        <f ca="1">IFERROR(OFFSET('Settings &amp; Instructions'!B$17,MATCH('Sales Funnel'!D200,'Settings &amp; Instructions'!A$17:A$76,0)-1,0),"")</f>
        <v/>
      </c>
      <c r="G200" s="123" t="str">
        <f t="shared" ca="1" si="7"/>
        <v/>
      </c>
      <c r="K200" s="122" t="str">
        <f t="shared" ca="1" si="6"/>
        <v/>
      </c>
    </row>
    <row r="201" spans="6:11" ht="33" customHeight="1">
      <c r="F201" s="8" t="str">
        <f ca="1">IFERROR(OFFSET('Settings &amp; Instructions'!B$17,MATCH('Sales Funnel'!D201,'Settings &amp; Instructions'!A$17:A$76,0)-1,0),"")</f>
        <v/>
      </c>
      <c r="G201" s="123" t="str">
        <f t="shared" ca="1" si="7"/>
        <v/>
      </c>
      <c r="K201" s="122" t="str">
        <f t="shared" ca="1" si="6"/>
        <v/>
      </c>
    </row>
    <row r="202" spans="6:11" ht="33" customHeight="1">
      <c r="F202" s="8" t="str">
        <f ca="1">IFERROR(OFFSET('Settings &amp; Instructions'!B$17,MATCH('Sales Funnel'!D202,'Settings &amp; Instructions'!A$17:A$76,0)-1,0),"")</f>
        <v/>
      </c>
      <c r="G202" s="123" t="str">
        <f t="shared" ca="1" si="7"/>
        <v/>
      </c>
      <c r="K202" s="122" t="str">
        <f t="shared" ca="1" si="6"/>
        <v/>
      </c>
    </row>
    <row r="203" spans="6:11" ht="33" customHeight="1">
      <c r="F203" s="8" t="str">
        <f ca="1">IFERROR(OFFSET('Settings &amp; Instructions'!B$17,MATCH('Sales Funnel'!D203,'Settings &amp; Instructions'!A$17:A$76,0)-1,0),"")</f>
        <v/>
      </c>
      <c r="G203" s="123" t="str">
        <f t="shared" ca="1" si="7"/>
        <v/>
      </c>
      <c r="K203" s="122" t="str">
        <f t="shared" ca="1" si="6"/>
        <v/>
      </c>
    </row>
    <row r="204" spans="6:11" ht="33" customHeight="1">
      <c r="F204" s="8" t="str">
        <f ca="1">IFERROR(OFFSET('Settings &amp; Instructions'!B$17,MATCH('Sales Funnel'!D204,'Settings &amp; Instructions'!A$17:A$76,0)-1,0),"")</f>
        <v/>
      </c>
      <c r="G204" s="123" t="str">
        <f t="shared" ca="1" si="7"/>
        <v/>
      </c>
      <c r="K204" s="122" t="str">
        <f t="shared" ca="1" si="6"/>
        <v/>
      </c>
    </row>
    <row r="205" spans="6:11" ht="33" customHeight="1">
      <c r="F205" s="8" t="str">
        <f ca="1">IFERROR(OFFSET('Settings &amp; Instructions'!B$17,MATCH('Sales Funnel'!D205,'Settings &amp; Instructions'!A$17:A$76,0)-1,0),"")</f>
        <v/>
      </c>
      <c r="G205" s="123" t="str">
        <f t="shared" ca="1" si="7"/>
        <v/>
      </c>
      <c r="K205" s="122" t="str">
        <f t="shared" ca="1" si="6"/>
        <v/>
      </c>
    </row>
    <row r="206" spans="6:11" ht="33" customHeight="1">
      <c r="F206" s="8" t="str">
        <f ca="1">IFERROR(OFFSET('Settings &amp; Instructions'!B$17,MATCH('Sales Funnel'!D206,'Settings &amp; Instructions'!A$17:A$76,0)-1,0),"")</f>
        <v/>
      </c>
      <c r="G206" s="123" t="str">
        <f t="shared" ca="1" si="7"/>
        <v/>
      </c>
      <c r="K206" s="122" t="str">
        <f t="shared" ca="1" si="6"/>
        <v/>
      </c>
    </row>
    <row r="207" spans="6:11" ht="33" customHeight="1">
      <c r="F207" s="8" t="str">
        <f ca="1">IFERROR(OFFSET('Settings &amp; Instructions'!B$17,MATCH('Sales Funnel'!D207,'Settings &amp; Instructions'!A$17:A$76,0)-1,0),"")</f>
        <v/>
      </c>
      <c r="G207" s="123" t="str">
        <f t="shared" ca="1" si="7"/>
        <v/>
      </c>
      <c r="K207" s="122" t="str">
        <f t="shared" ca="1" si="6"/>
        <v/>
      </c>
    </row>
    <row r="208" spans="6:11" ht="33" customHeight="1">
      <c r="F208" s="8" t="str">
        <f ca="1">IFERROR(OFFSET('Settings &amp; Instructions'!B$17,MATCH('Sales Funnel'!D208,'Settings &amp; Instructions'!A$17:A$76,0)-1,0),"")</f>
        <v/>
      </c>
      <c r="G208" s="123" t="str">
        <f t="shared" ca="1" si="7"/>
        <v/>
      </c>
      <c r="K208" s="122" t="str">
        <f t="shared" ca="1" si="6"/>
        <v/>
      </c>
    </row>
    <row r="209" spans="6:11" ht="33" customHeight="1">
      <c r="F209" s="8" t="str">
        <f ca="1">IFERROR(OFFSET('Settings &amp; Instructions'!B$17,MATCH('Sales Funnel'!D209,'Settings &amp; Instructions'!A$17:A$76,0)-1,0),"")</f>
        <v/>
      </c>
      <c r="G209" s="123" t="str">
        <f t="shared" ca="1" si="7"/>
        <v/>
      </c>
      <c r="K209" s="122" t="str">
        <f t="shared" ca="1" si="6"/>
        <v/>
      </c>
    </row>
    <row r="210" spans="6:11" ht="33" customHeight="1">
      <c r="F210" s="8" t="str">
        <f ca="1">IFERROR(OFFSET('Settings &amp; Instructions'!B$17,MATCH('Sales Funnel'!D210,'Settings &amp; Instructions'!A$17:A$76,0)-1,0),"")</f>
        <v/>
      </c>
      <c r="G210" s="123" t="str">
        <f t="shared" ca="1" si="7"/>
        <v/>
      </c>
      <c r="K210" s="122" t="str">
        <f t="shared" ca="1" si="6"/>
        <v/>
      </c>
    </row>
    <row r="211" spans="6:11" ht="33" customHeight="1">
      <c r="F211" s="8" t="str">
        <f ca="1">IFERROR(OFFSET('Settings &amp; Instructions'!B$17,MATCH('Sales Funnel'!D211,'Settings &amp; Instructions'!A$17:A$76,0)-1,0),"")</f>
        <v/>
      </c>
      <c r="G211" s="123" t="str">
        <f t="shared" ca="1" si="7"/>
        <v/>
      </c>
      <c r="K211" s="122" t="str">
        <f t="shared" ca="1" si="6"/>
        <v/>
      </c>
    </row>
    <row r="212" spans="6:11" ht="33" customHeight="1">
      <c r="F212" s="8" t="str">
        <f ca="1">IFERROR(OFFSET('Settings &amp; Instructions'!B$17,MATCH('Sales Funnel'!D212,'Settings &amp; Instructions'!A$17:A$76,0)-1,0),"")</f>
        <v/>
      </c>
      <c r="G212" s="123" t="str">
        <f t="shared" ca="1" si="7"/>
        <v/>
      </c>
      <c r="K212" s="122" t="str">
        <f t="shared" ca="1" si="6"/>
        <v/>
      </c>
    </row>
    <row r="213" spans="6:11" ht="33" customHeight="1">
      <c r="F213" s="8" t="str">
        <f ca="1">IFERROR(OFFSET('Settings &amp; Instructions'!B$17,MATCH('Sales Funnel'!D213,'Settings &amp; Instructions'!A$17:A$76,0)-1,0),"")</f>
        <v/>
      </c>
      <c r="G213" s="123" t="str">
        <f t="shared" ca="1" si="7"/>
        <v/>
      </c>
      <c r="K213" s="122" t="str">
        <f t="shared" ca="1" si="6"/>
        <v/>
      </c>
    </row>
    <row r="214" spans="6:11" ht="33" customHeight="1">
      <c r="F214" s="8" t="str">
        <f ca="1">IFERROR(OFFSET('Settings &amp; Instructions'!B$17,MATCH('Sales Funnel'!D214,'Settings &amp; Instructions'!A$17:A$76,0)-1,0),"")</f>
        <v/>
      </c>
      <c r="G214" s="123" t="str">
        <f t="shared" ca="1" si="7"/>
        <v/>
      </c>
      <c r="K214" s="122" t="str">
        <f t="shared" ca="1" si="6"/>
        <v/>
      </c>
    </row>
    <row r="215" spans="6:11" ht="33" customHeight="1">
      <c r="F215" s="8" t="str">
        <f ca="1">IFERROR(OFFSET('Settings &amp; Instructions'!B$17,MATCH('Sales Funnel'!D215,'Settings &amp; Instructions'!A$17:A$76,0)-1,0),"")</f>
        <v/>
      </c>
      <c r="G215" s="123" t="str">
        <f t="shared" ca="1" si="7"/>
        <v/>
      </c>
      <c r="K215" s="122" t="str">
        <f t="shared" ca="1" si="6"/>
        <v/>
      </c>
    </row>
    <row r="216" spans="6:11" ht="33" customHeight="1">
      <c r="F216" s="8" t="str">
        <f ca="1">IFERROR(OFFSET('Settings &amp; Instructions'!B$17,MATCH('Sales Funnel'!D216,'Settings &amp; Instructions'!A$17:A$76,0)-1,0),"")</f>
        <v/>
      </c>
      <c r="G216" s="123" t="str">
        <f t="shared" ca="1" si="7"/>
        <v/>
      </c>
      <c r="K216" s="122" t="str">
        <f t="shared" ca="1" si="6"/>
        <v/>
      </c>
    </row>
    <row r="217" spans="6:11" ht="33" customHeight="1">
      <c r="F217" s="8" t="str">
        <f ca="1">IFERROR(OFFSET('Settings &amp; Instructions'!B$17,MATCH('Sales Funnel'!D217,'Settings &amp; Instructions'!A$17:A$76,0)-1,0),"")</f>
        <v/>
      </c>
      <c r="G217" s="123" t="str">
        <f t="shared" ca="1" si="7"/>
        <v/>
      </c>
      <c r="K217" s="122" t="str">
        <f t="shared" ca="1" si="6"/>
        <v/>
      </c>
    </row>
    <row r="218" spans="6:11" ht="33" customHeight="1">
      <c r="F218" s="8" t="str">
        <f ca="1">IFERROR(OFFSET('Settings &amp; Instructions'!B$17,MATCH('Sales Funnel'!D218,'Settings &amp; Instructions'!A$17:A$76,0)-1,0),"")</f>
        <v/>
      </c>
      <c r="G218" s="123" t="str">
        <f t="shared" ca="1" si="7"/>
        <v/>
      </c>
      <c r="K218" s="122" t="str">
        <f t="shared" ref="K218:K249" ca="1" si="8">F218</f>
        <v/>
      </c>
    </row>
    <row r="219" spans="6:11" ht="33" customHeight="1">
      <c r="F219" s="8" t="str">
        <f ca="1">IFERROR(OFFSET('Settings &amp; Instructions'!B$17,MATCH('Sales Funnel'!D219,'Settings &amp; Instructions'!A$17:A$76,0)-1,0),"")</f>
        <v/>
      </c>
      <c r="G219" s="123" t="str">
        <f t="shared" ca="1" si="7"/>
        <v/>
      </c>
      <c r="K219" s="122" t="str">
        <f t="shared" ca="1" si="8"/>
        <v/>
      </c>
    </row>
    <row r="220" spans="6:11" ht="33" customHeight="1">
      <c r="F220" s="8" t="str">
        <f ca="1">IFERROR(OFFSET('Settings &amp; Instructions'!B$17,MATCH('Sales Funnel'!D220,'Settings &amp; Instructions'!A$17:A$76,0)-1,0),"")</f>
        <v/>
      </c>
      <c r="G220" s="123" t="str">
        <f t="shared" ca="1" si="7"/>
        <v/>
      </c>
      <c r="K220" s="122" t="str">
        <f t="shared" ca="1" si="8"/>
        <v/>
      </c>
    </row>
    <row r="221" spans="6:11" ht="33" customHeight="1">
      <c r="F221" s="8" t="str">
        <f ca="1">IFERROR(OFFSET('Settings &amp; Instructions'!B$17,MATCH('Sales Funnel'!D221,'Settings &amp; Instructions'!A$17:A$76,0)-1,0),"")</f>
        <v/>
      </c>
      <c r="G221" s="123" t="str">
        <f t="shared" ca="1" si="7"/>
        <v/>
      </c>
      <c r="K221" s="122" t="str">
        <f t="shared" ca="1" si="8"/>
        <v/>
      </c>
    </row>
    <row r="222" spans="6:11" ht="33" customHeight="1">
      <c r="F222" s="8" t="str">
        <f ca="1">IFERROR(OFFSET('Settings &amp; Instructions'!B$17,MATCH('Sales Funnel'!D222,'Settings &amp; Instructions'!A$17:A$76,0)-1,0),"")</f>
        <v/>
      </c>
      <c r="G222" s="123" t="str">
        <f t="shared" ca="1" si="7"/>
        <v/>
      </c>
      <c r="K222" s="122" t="str">
        <f t="shared" ca="1" si="8"/>
        <v/>
      </c>
    </row>
    <row r="223" spans="6:11" ht="33" customHeight="1">
      <c r="F223" s="8" t="str">
        <f ca="1">IFERROR(OFFSET('Settings &amp; Instructions'!B$17,MATCH('Sales Funnel'!D223,'Settings &amp; Instructions'!A$17:A$76,0)-1,0),"")</f>
        <v/>
      </c>
      <c r="G223" s="123" t="str">
        <f t="shared" ca="1" si="7"/>
        <v/>
      </c>
      <c r="K223" s="122" t="str">
        <f t="shared" ca="1" si="8"/>
        <v/>
      </c>
    </row>
    <row r="224" spans="6:11" ht="33" customHeight="1">
      <c r="F224" s="8" t="str">
        <f ca="1">IFERROR(OFFSET('Settings &amp; Instructions'!B$17,MATCH('Sales Funnel'!D224,'Settings &amp; Instructions'!A$17:A$76,0)-1,0),"")</f>
        <v/>
      </c>
      <c r="G224" s="123" t="str">
        <f t="shared" ca="1" si="7"/>
        <v/>
      </c>
      <c r="K224" s="122" t="str">
        <f t="shared" ca="1" si="8"/>
        <v/>
      </c>
    </row>
    <row r="225" spans="6:11" ht="33" customHeight="1">
      <c r="F225" s="8" t="str">
        <f ca="1">IFERROR(OFFSET('Settings &amp; Instructions'!B$17,MATCH('Sales Funnel'!D225,'Settings &amp; Instructions'!A$17:A$76,0)-1,0),"")</f>
        <v/>
      </c>
      <c r="G225" s="123" t="str">
        <f t="shared" ca="1" si="7"/>
        <v/>
      </c>
      <c r="K225" s="122" t="str">
        <f t="shared" ca="1" si="8"/>
        <v/>
      </c>
    </row>
    <row r="226" spans="6:11" ht="33" customHeight="1">
      <c r="F226" s="8" t="str">
        <f ca="1">IFERROR(OFFSET('Settings &amp; Instructions'!B$17,MATCH('Sales Funnel'!D226,'Settings &amp; Instructions'!A$17:A$76,0)-1,0),"")</f>
        <v/>
      </c>
      <c r="G226" s="123" t="str">
        <f t="shared" ca="1" si="7"/>
        <v/>
      </c>
      <c r="K226" s="122" t="str">
        <f t="shared" ca="1" si="8"/>
        <v/>
      </c>
    </row>
    <row r="227" spans="6:11" ht="33" customHeight="1">
      <c r="F227" s="8" t="str">
        <f ca="1">IFERROR(OFFSET('Settings &amp; Instructions'!B$17,MATCH('Sales Funnel'!D227,'Settings &amp; Instructions'!A$17:A$76,0)-1,0),"")</f>
        <v/>
      </c>
      <c r="G227" s="123" t="str">
        <f t="shared" ca="1" si="7"/>
        <v/>
      </c>
      <c r="K227" s="122" t="str">
        <f t="shared" ca="1" si="8"/>
        <v/>
      </c>
    </row>
    <row r="228" spans="6:11" ht="33" customHeight="1">
      <c r="F228" s="8" t="str">
        <f ca="1">IFERROR(OFFSET('Settings &amp; Instructions'!B$17,MATCH('Sales Funnel'!D228,'Settings &amp; Instructions'!A$17:A$76,0)-1,0),"")</f>
        <v/>
      </c>
      <c r="G228" s="123" t="str">
        <f t="shared" ca="1" si="7"/>
        <v/>
      </c>
      <c r="K228" s="122" t="str">
        <f t="shared" ca="1" si="8"/>
        <v/>
      </c>
    </row>
    <row r="229" spans="6:11" ht="33" customHeight="1">
      <c r="F229" s="8" t="str">
        <f ca="1">IFERROR(OFFSET('Settings &amp; Instructions'!B$17,MATCH('Sales Funnel'!D229,'Settings &amp; Instructions'!A$17:A$76,0)-1,0),"")</f>
        <v/>
      </c>
      <c r="G229" s="123" t="str">
        <f t="shared" ca="1" si="7"/>
        <v/>
      </c>
      <c r="K229" s="122" t="str">
        <f t="shared" ca="1" si="8"/>
        <v/>
      </c>
    </row>
    <row r="230" spans="6:11" ht="33" customHeight="1">
      <c r="F230" s="8" t="str">
        <f ca="1">IFERROR(OFFSET('Settings &amp; Instructions'!B$17,MATCH('Sales Funnel'!D230,'Settings &amp; Instructions'!A$17:A$76,0)-1,0),"")</f>
        <v/>
      </c>
      <c r="G230" s="123" t="str">
        <f t="shared" ca="1" si="7"/>
        <v/>
      </c>
      <c r="K230" s="122" t="str">
        <f t="shared" ca="1" si="8"/>
        <v/>
      </c>
    </row>
    <row r="231" spans="6:11" ht="33" customHeight="1">
      <c r="F231" s="8" t="str">
        <f ca="1">IFERROR(OFFSET('Settings &amp; Instructions'!B$17,MATCH('Sales Funnel'!D231,'Settings &amp; Instructions'!A$17:A$76,0)-1,0),"")</f>
        <v/>
      </c>
      <c r="G231" s="123" t="str">
        <f t="shared" ca="1" si="7"/>
        <v/>
      </c>
      <c r="K231" s="122" t="str">
        <f t="shared" ca="1" si="8"/>
        <v/>
      </c>
    </row>
    <row r="232" spans="6:11" ht="33" customHeight="1">
      <c r="F232" s="8" t="str">
        <f ca="1">IFERROR(OFFSET('Settings &amp; Instructions'!B$17,MATCH('Sales Funnel'!D232,'Settings &amp; Instructions'!A$17:A$76,0)-1,0),"")</f>
        <v/>
      </c>
      <c r="G232" s="123" t="str">
        <f t="shared" ca="1" si="7"/>
        <v/>
      </c>
      <c r="K232" s="122" t="str">
        <f t="shared" ca="1" si="8"/>
        <v/>
      </c>
    </row>
    <row r="233" spans="6:11" ht="33" customHeight="1">
      <c r="F233" s="8" t="str">
        <f ca="1">IFERROR(OFFSET('Settings &amp; Instructions'!B$17,MATCH('Sales Funnel'!D233,'Settings &amp; Instructions'!A$17:A$76,0)-1,0),"")</f>
        <v/>
      </c>
      <c r="G233" s="123" t="str">
        <f t="shared" ca="1" si="7"/>
        <v/>
      </c>
      <c r="K233" s="122" t="str">
        <f t="shared" ca="1" si="8"/>
        <v/>
      </c>
    </row>
    <row r="234" spans="6:11" ht="33" customHeight="1">
      <c r="F234" s="8" t="str">
        <f ca="1">IFERROR(OFFSET('Settings &amp; Instructions'!B$17,MATCH('Sales Funnel'!D234,'Settings &amp; Instructions'!A$17:A$76,0)-1,0),"")</f>
        <v/>
      </c>
      <c r="G234" s="123" t="str">
        <f t="shared" ca="1" si="7"/>
        <v/>
      </c>
      <c r="K234" s="122" t="str">
        <f t="shared" ca="1" si="8"/>
        <v/>
      </c>
    </row>
    <row r="235" spans="6:11" ht="33" customHeight="1">
      <c r="F235" s="8" t="str">
        <f ca="1">IFERROR(OFFSET('Settings &amp; Instructions'!B$17,MATCH('Sales Funnel'!D235,'Settings &amp; Instructions'!A$17:A$76,0)-1,0),"")</f>
        <v/>
      </c>
      <c r="G235" s="123" t="str">
        <f t="shared" ca="1" si="7"/>
        <v/>
      </c>
      <c r="K235" s="122" t="str">
        <f t="shared" ca="1" si="8"/>
        <v/>
      </c>
    </row>
    <row r="236" spans="6:11" ht="33" customHeight="1">
      <c r="F236" s="8" t="str">
        <f ca="1">IFERROR(OFFSET('Settings &amp; Instructions'!B$17,MATCH('Sales Funnel'!D236,'Settings &amp; Instructions'!A$17:A$76,0)-1,0),"")</f>
        <v/>
      </c>
      <c r="G236" s="123" t="str">
        <f t="shared" ca="1" si="7"/>
        <v/>
      </c>
      <c r="K236" s="122" t="str">
        <f t="shared" ca="1" si="8"/>
        <v/>
      </c>
    </row>
    <row r="237" spans="6:11" ht="33" customHeight="1">
      <c r="F237" s="8" t="str">
        <f ca="1">IFERROR(OFFSET('Settings &amp; Instructions'!B$17,MATCH('Sales Funnel'!D237,'Settings &amp; Instructions'!A$17:A$76,0)-1,0),"")</f>
        <v/>
      </c>
      <c r="G237" s="123" t="str">
        <f t="shared" ca="1" si="7"/>
        <v/>
      </c>
      <c r="K237" s="122" t="str">
        <f t="shared" ca="1" si="8"/>
        <v/>
      </c>
    </row>
    <row r="238" spans="6:11" ht="33" customHeight="1">
      <c r="F238" s="8" t="str">
        <f ca="1">IFERROR(OFFSET('Settings &amp; Instructions'!B$17,MATCH('Sales Funnel'!D238,'Settings &amp; Instructions'!A$17:A$76,0)-1,0),"")</f>
        <v/>
      </c>
      <c r="G238" s="123" t="str">
        <f t="shared" ca="1" si="7"/>
        <v/>
      </c>
      <c r="K238" s="122" t="str">
        <f t="shared" ca="1" si="8"/>
        <v/>
      </c>
    </row>
    <row r="239" spans="6:11" ht="33" customHeight="1">
      <c r="F239" s="8" t="str">
        <f ca="1">IFERROR(OFFSET('Settings &amp; Instructions'!B$17,MATCH('Sales Funnel'!D239,'Settings &amp; Instructions'!A$17:A$76,0)-1,0),"")</f>
        <v/>
      </c>
      <c r="G239" s="123" t="str">
        <f t="shared" ca="1" si="7"/>
        <v/>
      </c>
      <c r="K239" s="122" t="str">
        <f t="shared" ca="1" si="8"/>
        <v/>
      </c>
    </row>
    <row r="240" spans="6:11" ht="33" customHeight="1">
      <c r="F240" s="8" t="str">
        <f ca="1">IFERROR(OFFSET('Settings &amp; Instructions'!B$17,MATCH('Sales Funnel'!D240,'Settings &amp; Instructions'!A$17:A$76,0)-1,0),"")</f>
        <v/>
      </c>
      <c r="G240" s="123" t="str">
        <f t="shared" ca="1" si="7"/>
        <v/>
      </c>
      <c r="K240" s="122" t="str">
        <f t="shared" ca="1" si="8"/>
        <v/>
      </c>
    </row>
    <row r="241" spans="6:11" ht="33" customHeight="1">
      <c r="F241" s="8" t="str">
        <f ca="1">IFERROR(OFFSET('Settings &amp; Instructions'!B$17,MATCH('Sales Funnel'!D241,'Settings &amp; Instructions'!A$17:A$76,0)-1,0),"")</f>
        <v/>
      </c>
      <c r="G241" s="123" t="str">
        <f t="shared" ca="1" si="7"/>
        <v/>
      </c>
      <c r="K241" s="122" t="str">
        <f t="shared" ca="1" si="8"/>
        <v/>
      </c>
    </row>
    <row r="242" spans="6:11" ht="33" customHeight="1">
      <c r="F242" s="8" t="str">
        <f ca="1">IFERROR(OFFSET('Settings &amp; Instructions'!B$17,MATCH('Sales Funnel'!D242,'Settings &amp; Instructions'!A$17:A$76,0)-1,0),"")</f>
        <v/>
      </c>
      <c r="G242" s="123" t="str">
        <f t="shared" ca="1" si="7"/>
        <v/>
      </c>
      <c r="K242" s="122" t="str">
        <f t="shared" ca="1" si="8"/>
        <v/>
      </c>
    </row>
    <row r="243" spans="6:11" ht="33" customHeight="1">
      <c r="F243" s="8" t="str">
        <f ca="1">IFERROR(OFFSET('Settings &amp; Instructions'!B$17,MATCH('Sales Funnel'!D243,'Settings &amp; Instructions'!A$17:A$76,0)-1,0),"")</f>
        <v/>
      </c>
      <c r="G243" s="123" t="str">
        <f t="shared" ca="1" si="7"/>
        <v/>
      </c>
      <c r="K243" s="122" t="str">
        <f t="shared" ca="1" si="8"/>
        <v/>
      </c>
    </row>
    <row r="244" spans="6:11" ht="33" customHeight="1">
      <c r="F244" s="8" t="str">
        <f ca="1">IFERROR(OFFSET('Settings &amp; Instructions'!B$17,MATCH('Sales Funnel'!D244,'Settings &amp; Instructions'!A$17:A$76,0)-1,0),"")</f>
        <v/>
      </c>
      <c r="G244" s="123" t="str">
        <f t="shared" ca="1" si="7"/>
        <v/>
      </c>
      <c r="K244" s="122" t="str">
        <f t="shared" ca="1" si="8"/>
        <v/>
      </c>
    </row>
    <row r="245" spans="6:11" ht="33" customHeight="1">
      <c r="F245" s="8" t="str">
        <f ca="1">IFERROR(OFFSET('Settings &amp; Instructions'!B$17,MATCH('Sales Funnel'!D245,'Settings &amp; Instructions'!A$17:A$76,0)-1,0),"")</f>
        <v/>
      </c>
      <c r="G245" s="123" t="str">
        <f t="shared" ca="1" si="7"/>
        <v/>
      </c>
      <c r="K245" s="122" t="str">
        <f t="shared" ca="1" si="8"/>
        <v/>
      </c>
    </row>
    <row r="246" spans="6:11" ht="33" customHeight="1">
      <c r="F246" s="8" t="str">
        <f ca="1">IFERROR(OFFSET('Settings &amp; Instructions'!B$17,MATCH('Sales Funnel'!D246,'Settings &amp; Instructions'!A$17:A$76,0)-1,0),"")</f>
        <v/>
      </c>
      <c r="G246" s="123" t="str">
        <f t="shared" ca="1" si="7"/>
        <v/>
      </c>
      <c r="K246" s="122" t="str">
        <f t="shared" ca="1" si="8"/>
        <v/>
      </c>
    </row>
    <row r="247" spans="6:11" ht="33" customHeight="1">
      <c r="F247" s="8" t="str">
        <f ca="1">IFERROR(OFFSET('Settings &amp; Instructions'!B$17,MATCH('Sales Funnel'!D247,'Settings &amp; Instructions'!A$17:A$76,0)-1,0),"")</f>
        <v/>
      </c>
      <c r="G247" s="123" t="str">
        <f t="shared" ca="1" si="7"/>
        <v/>
      </c>
      <c r="K247" s="122" t="str">
        <f t="shared" ca="1" si="8"/>
        <v/>
      </c>
    </row>
    <row r="248" spans="6:11" ht="33" customHeight="1">
      <c r="F248" s="8" t="str">
        <f ca="1">IFERROR(OFFSET('Settings &amp; Instructions'!B$17,MATCH('Sales Funnel'!D248,'Settings &amp; Instructions'!A$17:A$76,0)-1,0),"")</f>
        <v/>
      </c>
      <c r="G248" s="123" t="str">
        <f t="shared" ca="1" si="7"/>
        <v/>
      </c>
      <c r="K248" s="122" t="str">
        <f t="shared" ca="1" si="8"/>
        <v/>
      </c>
    </row>
    <row r="249" spans="6:11" ht="33" customHeight="1">
      <c r="F249" s="8" t="str">
        <f ca="1">IFERROR(OFFSET('Settings &amp; Instructions'!B$17,MATCH('Sales Funnel'!D249,'Settings &amp; Instructions'!A$17:A$76,0)-1,0),"")</f>
        <v/>
      </c>
      <c r="G249" s="123" t="str">
        <f t="shared" ca="1" si="7"/>
        <v/>
      </c>
      <c r="K249" s="122" t="str">
        <f t="shared" ca="1" si="8"/>
        <v/>
      </c>
    </row>
    <row r="250" spans="6:11" ht="33" customHeight="1">
      <c r="G250" s="123"/>
      <c r="K250" s="122"/>
    </row>
    <row r="251" spans="6:11" ht="33" customHeight="1">
      <c r="K251" s="122"/>
    </row>
    <row r="252" spans="6:11" ht="33" customHeight="1">
      <c r="K252" s="122"/>
    </row>
    <row r="253" spans="6:11" ht="33" customHeight="1">
      <c r="K253" s="122"/>
    </row>
    <row r="254" spans="6:11" ht="33" customHeight="1">
      <c r="K254" s="122"/>
    </row>
    <row r="255" spans="6:11" ht="33" customHeight="1">
      <c r="K255" s="122"/>
    </row>
    <row r="256" spans="6:11" ht="33" customHeight="1">
      <c r="K256" s="122"/>
    </row>
    <row r="257" spans="11:11" ht="33" customHeight="1">
      <c r="K257" s="122"/>
    </row>
    <row r="258" spans="11:11" ht="33" customHeight="1">
      <c r="K258" s="122"/>
    </row>
    <row r="259" spans="11:11">
      <c r="K259" s="122"/>
    </row>
  </sheetData>
  <sheetProtection formatCells="0" formatColumns="0" formatRows="0" insertColumns="0" insertRows="0" insertHyperlinks="0" deleteColumns="0" deleteRows="0" sort="0" autoFilter="0" pivotTables="0"/>
  <autoFilter ref="A3:M3" xr:uid="{00000000-0009-0000-0000-000001000000}"/>
  <dataConsolidate/>
  <conditionalFormatting sqref="I1:I1048576">
    <cfRule type="expression" dxfId="1" priority="4">
      <formula>IF($I1="",FALSE,$I1&lt;TODAY())</formula>
    </cfRule>
  </conditionalFormatting>
  <conditionalFormatting sqref="K1:K1048576">
    <cfRule type="dataBar" priority="6">
      <dataBar showValue="0">
        <cfvo type="min"/>
        <cfvo type="max"/>
        <color rgb="FF242D3E"/>
      </dataBar>
      <extLst>
        <ext xmlns:x14="http://schemas.microsoft.com/office/spreadsheetml/2009/9/main" uri="{B025F937-C7B1-47D3-B67F-A62EFF666E3E}">
          <x14:id>{8CF0EE06-709A-1847-9E50-C1B3DD184675}</x14:id>
        </ext>
      </extLst>
    </cfRule>
  </conditionalFormatting>
  <conditionalFormatting sqref="K5:K24">
    <cfRule type="dataBar" priority="7">
      <dataBar>
        <cfvo type="min"/>
        <cfvo type="max"/>
        <color rgb="FF242D3E"/>
      </dataBar>
      <extLst>
        <ext xmlns:x14="http://schemas.microsoft.com/office/spreadsheetml/2009/9/main" uri="{B025F937-C7B1-47D3-B67F-A62EFF666E3E}">
          <x14:id>{CACF61C8-768E-C34A-962D-B1467DCFEBBC}</x14:id>
        </ext>
      </extLst>
    </cfRule>
    <cfRule type="dataBar" priority="8">
      <dataBar showValue="0">
        <cfvo type="min"/>
        <cfvo type="max"/>
        <color rgb="FF638EC6"/>
      </dataBar>
      <extLst>
        <ext xmlns:x14="http://schemas.microsoft.com/office/spreadsheetml/2009/9/main" uri="{B025F937-C7B1-47D3-B67F-A62EFF666E3E}">
          <x14:id>{AE46D542-8990-2F45-89DB-4E4FF280DD00}</x14:id>
        </ext>
      </extLst>
    </cfRule>
  </conditionalFormatting>
  <dataValidations count="2">
    <dataValidation type="list" allowBlank="1" showInputMessage="1" showErrorMessage="1" sqref="D1:D1048576" xr:uid="{00000000-0002-0000-0100-000000000000}">
      <formula1>Stages2</formula1>
    </dataValidation>
    <dataValidation type="list" allowBlank="1" showInputMessage="1" showErrorMessage="1" sqref="J1:J1048576" xr:uid="{00000000-0002-0000-0100-000001000000}">
      <formula1>Teammembers</formula1>
    </dataValidation>
  </dataValidations>
  <pageMargins left="0.7" right="0.7" top="0.75" bottom="0.75" header="0.3" footer="0.3"/>
  <pageSetup paperSize="9" orientation="portrait" horizontalDpi="4294967292" verticalDpi="4294967292"/>
  <ignoredErrors>
    <ignoredError sqref="E4 G4 F5:F24 F25:F249 G25:G27 G29:G249" emptyCellReference="1"/>
  </ignoredErrors>
  <drawing r:id="rId1"/>
  <legacyDrawing r:id="rId2"/>
  <extLst>
    <ext xmlns:x14="http://schemas.microsoft.com/office/spreadsheetml/2009/9/main" uri="{78C0D931-6437-407d-A8EE-F0AAD7539E65}">
      <x14:conditionalFormattings>
        <x14:conditionalFormatting xmlns:xm="http://schemas.microsoft.com/office/excel/2006/main">
          <x14:cfRule type="dataBar" id="{8CF0EE06-709A-1847-9E50-C1B3DD184675}">
            <x14:dataBar minLength="0" maxLength="100" gradient="0" direction="leftToRight" negativeBarColorSameAsPositive="1">
              <x14:cfvo type="autoMin"/>
              <x14:cfvo type="autoMax"/>
              <x14:axisColor rgb="FF242D3E"/>
            </x14:dataBar>
          </x14:cfRule>
          <xm:sqref>K1:K1048576</xm:sqref>
        </x14:conditionalFormatting>
        <x14:conditionalFormatting xmlns:xm="http://schemas.microsoft.com/office/excel/2006/main">
          <x14:cfRule type="dataBar" id="{CACF61C8-768E-C34A-962D-B1467DCFEBBC}">
            <x14:dataBar minLength="0" maxLength="100" border="1" gradient="0" direction="leftToRight" negativeBarColorSameAsPositive="1">
              <x14:cfvo type="autoMin"/>
              <x14:cfvo type="autoMax"/>
              <x14:borderColor rgb="FF242D3E"/>
              <x14:axisColor rgb="FF242D3E"/>
            </x14:dataBar>
          </x14:cfRule>
          <x14:cfRule type="dataBar" id="{AE46D542-8990-2F45-89DB-4E4FF280DD00}">
            <x14:dataBar minLength="0" maxLength="100" gradient="0" direction="leftToRight">
              <x14:cfvo type="autoMin"/>
              <x14:cfvo type="autoMax"/>
              <x14:negativeFillColor rgb="FFFF0000"/>
              <x14:axisColor rgb="FF000000"/>
            </x14:dataBar>
          </x14:cfRule>
          <xm:sqref>K5:K24</xm:sqref>
        </x14:conditionalFormatting>
        <x14:conditionalFormatting xmlns:xm="http://schemas.microsoft.com/office/excel/2006/main">
          <x14:cfRule type="expression" priority="1" id="{C3F39F05-B8C7-0641-BEB8-CD5E2EBDBD5C}">
            <xm:f>IF($L1="",FALSE,$L1&lt;TODAY()-'Settings &amp; Instructions'!$E$16)</xm:f>
            <x14:dxf>
              <font>
                <color rgb="FF9C0006"/>
              </font>
              <fill>
                <patternFill>
                  <bgColor rgb="FFFFC7CE"/>
                </patternFill>
              </fill>
            </x14:dxf>
          </x14:cfRule>
          <xm:sqref>L1:L1048576</xm:sqref>
        </x14:conditionalFormatting>
      </x14:conditionalFormattings>
    </ex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J37"/>
  <sheetViews>
    <sheetView zoomScale="90" zoomScaleNormal="90" workbookViewId="0">
      <selection activeCell="E20" sqref="E20"/>
    </sheetView>
  </sheetViews>
  <sheetFormatPr defaultColWidth="8.84765625" defaultRowHeight="19.3" customHeight="1"/>
  <cols>
    <col min="1" max="2" width="27.5" style="91" customWidth="1"/>
    <col min="3" max="3" width="20.34765625" style="91" customWidth="1"/>
    <col min="4" max="4" width="20.84765625" style="91" customWidth="1"/>
    <col min="5" max="5" width="21.1484375" style="91" customWidth="1"/>
    <col min="6" max="6" width="20.84765625" style="91" customWidth="1"/>
    <col min="7" max="7" width="25" style="91" customWidth="1"/>
    <col min="8" max="8" width="24.34765625" style="142" customWidth="1"/>
    <col min="9" max="9" width="9.6484375" style="91" customWidth="1"/>
    <col min="10" max="16384" width="8.84765625" style="91"/>
  </cols>
  <sheetData>
    <row r="2" spans="1:8" ht="19.3" customHeight="1">
      <c r="A2" s="104" t="s">
        <v>108</v>
      </c>
      <c r="B2" s="104"/>
      <c r="C2" s="104"/>
      <c r="D2" s="104"/>
      <c r="E2" s="104"/>
    </row>
    <row r="3" spans="1:8" ht="19.3" customHeight="1">
      <c r="A3" s="105" t="s">
        <v>150</v>
      </c>
      <c r="B3" s="104"/>
      <c r="C3" s="104"/>
      <c r="D3" s="104"/>
      <c r="E3" s="104"/>
    </row>
    <row r="4" spans="1:8" ht="19.3" customHeight="1">
      <c r="A4" s="117" t="s">
        <v>116</v>
      </c>
      <c r="B4" s="104"/>
      <c r="C4" s="104"/>
      <c r="D4" s="104"/>
      <c r="E4" s="104"/>
    </row>
    <row r="5" spans="1:8" ht="19" customHeight="1">
      <c r="A5" s="104" t="s">
        <v>140</v>
      </c>
      <c r="B5" s="104"/>
      <c r="C5" s="104"/>
      <c r="D5" s="104"/>
      <c r="E5" s="104"/>
    </row>
    <row r="6" spans="1:8" ht="19" customHeight="1">
      <c r="A6" s="104"/>
      <c r="B6" s="104"/>
      <c r="C6" s="104"/>
      <c r="D6" s="104"/>
      <c r="E6" s="104"/>
    </row>
    <row r="7" spans="1:8" ht="19.3" customHeight="1">
      <c r="A7" s="117" t="s">
        <v>111</v>
      </c>
      <c r="B7" s="104"/>
      <c r="C7" s="104"/>
      <c r="D7" s="117" t="s">
        <v>112</v>
      </c>
      <c r="E7" s="104"/>
      <c r="G7" s="94" t="s">
        <v>113</v>
      </c>
    </row>
    <row r="8" spans="1:8" ht="19.3" customHeight="1">
      <c r="A8" s="104" t="s">
        <v>109</v>
      </c>
      <c r="B8" s="104"/>
      <c r="C8" s="104"/>
      <c r="D8" s="104" t="s">
        <v>115</v>
      </c>
      <c r="E8" s="104"/>
      <c r="G8" s="104" t="s">
        <v>80</v>
      </c>
    </row>
    <row r="9" spans="1:8" ht="19.3" customHeight="1">
      <c r="A9" s="104" t="s">
        <v>51</v>
      </c>
      <c r="B9" s="104"/>
      <c r="C9" s="104"/>
      <c r="D9" s="104" t="s">
        <v>114</v>
      </c>
      <c r="E9" s="104"/>
      <c r="G9" s="119" t="s">
        <v>120</v>
      </c>
    </row>
    <row r="10" spans="1:8" ht="19.3" customHeight="1">
      <c r="A10" s="104" t="s">
        <v>52</v>
      </c>
      <c r="B10" s="104"/>
      <c r="C10" s="104"/>
      <c r="E10" s="104"/>
      <c r="G10" s="121" t="s">
        <v>121</v>
      </c>
    </row>
    <row r="11" spans="1:8" ht="19.3" customHeight="1">
      <c r="A11" s="107" t="s">
        <v>126</v>
      </c>
      <c r="B11" s="104"/>
      <c r="C11" s="104"/>
      <c r="D11" s="104" t="s">
        <v>122</v>
      </c>
      <c r="E11" s="104"/>
    </row>
    <row r="12" spans="1:8" ht="19.3" customHeight="1">
      <c r="A12" s="107" t="s">
        <v>110</v>
      </c>
      <c r="D12" s="118" t="s">
        <v>117</v>
      </c>
      <c r="G12" s="120" t="s">
        <v>82</v>
      </c>
    </row>
    <row r="13" spans="1:8" ht="19.3" customHeight="1">
      <c r="A13" s="107"/>
    </row>
    <row r="14" spans="1:8" ht="19.3" customHeight="1">
      <c r="A14" s="108" t="s">
        <v>58</v>
      </c>
      <c r="D14" s="94" t="s">
        <v>105</v>
      </c>
      <c r="E14" s="94"/>
      <c r="G14" s="109" t="s">
        <v>83</v>
      </c>
      <c r="H14" s="143"/>
    </row>
    <row r="15" spans="1:8" ht="19.3" customHeight="1">
      <c r="A15" s="110"/>
      <c r="G15" s="106"/>
      <c r="H15" s="143"/>
    </row>
    <row r="16" spans="1:8" ht="19.3" customHeight="1">
      <c r="A16" s="97" t="s">
        <v>68</v>
      </c>
      <c r="B16" s="98" t="s">
        <v>1</v>
      </c>
      <c r="D16" s="112" t="s">
        <v>106</v>
      </c>
      <c r="E16" s="113">
        <v>10</v>
      </c>
      <c r="G16" s="93" t="s">
        <v>69</v>
      </c>
      <c r="H16" s="144" t="s">
        <v>156</v>
      </c>
    </row>
    <row r="17" spans="1:10" ht="19.3" customHeight="1">
      <c r="A17" s="102" t="s">
        <v>32</v>
      </c>
      <c r="B17" s="103">
        <v>0.05</v>
      </c>
      <c r="G17" s="95" t="s">
        <v>90</v>
      </c>
      <c r="H17" s="96">
        <f>SUM(H18:H53)</f>
        <v>600000</v>
      </c>
    </row>
    <row r="18" spans="1:10" ht="19.3" customHeight="1">
      <c r="A18" s="99" t="s">
        <v>5</v>
      </c>
      <c r="B18" s="100">
        <v>0.1</v>
      </c>
      <c r="F18" s="156" t="s">
        <v>119</v>
      </c>
      <c r="G18" s="91" t="s">
        <v>25</v>
      </c>
      <c r="H18" s="92">
        <v>100000</v>
      </c>
    </row>
    <row r="19" spans="1:10" ht="19.3" customHeight="1">
      <c r="A19" s="99" t="s">
        <v>48</v>
      </c>
      <c r="B19" s="100">
        <v>0.25</v>
      </c>
      <c r="F19" s="156"/>
      <c r="G19" s="91" t="s">
        <v>27</v>
      </c>
      <c r="H19" s="92">
        <v>75000</v>
      </c>
    </row>
    <row r="20" spans="1:10" ht="19.3" customHeight="1">
      <c r="A20" s="99" t="s">
        <v>49</v>
      </c>
      <c r="B20" s="100">
        <v>0.5</v>
      </c>
      <c r="C20" s="156" t="s">
        <v>118</v>
      </c>
      <c r="F20" s="156"/>
      <c r="G20" s="91" t="s">
        <v>28</v>
      </c>
      <c r="H20" s="92">
        <v>75000</v>
      </c>
    </row>
    <row r="21" spans="1:10" ht="19.3" customHeight="1">
      <c r="A21" s="99" t="s">
        <v>33</v>
      </c>
      <c r="B21" s="100">
        <v>1</v>
      </c>
      <c r="C21" s="156"/>
      <c r="F21" s="156"/>
      <c r="G21" s="91" t="s">
        <v>29</v>
      </c>
      <c r="H21" s="92">
        <v>125000</v>
      </c>
    </row>
    <row r="22" spans="1:10" ht="19.3" customHeight="1">
      <c r="A22" s="99" t="s">
        <v>50</v>
      </c>
      <c r="B22" s="100">
        <v>0</v>
      </c>
      <c r="C22" s="156"/>
      <c r="F22" s="106"/>
      <c r="G22" s="146" t="s">
        <v>146</v>
      </c>
      <c r="H22" s="92">
        <v>100000</v>
      </c>
      <c r="J22" s="101"/>
    </row>
    <row r="23" spans="1:10" ht="19.3" customHeight="1">
      <c r="A23" s="91" t="s">
        <v>63</v>
      </c>
      <c r="B23" s="100">
        <v>0</v>
      </c>
      <c r="C23" s="156"/>
      <c r="G23" s="146" t="s">
        <v>147</v>
      </c>
      <c r="H23" s="92">
        <v>75000</v>
      </c>
    </row>
    <row r="24" spans="1:10" ht="19.3" customHeight="1">
      <c r="B24" s="100"/>
      <c r="G24" s="146" t="s">
        <v>148</v>
      </c>
      <c r="H24" s="92">
        <v>50000</v>
      </c>
    </row>
    <row r="25" spans="1:10" ht="19.3" customHeight="1">
      <c r="C25" s="106"/>
      <c r="D25" s="106"/>
      <c r="E25" s="106"/>
    </row>
    <row r="26" spans="1:10" ht="19.3" customHeight="1">
      <c r="C26" s="106"/>
      <c r="D26" s="106"/>
      <c r="E26" s="106"/>
    </row>
    <row r="27" spans="1:10" ht="19.3" customHeight="1">
      <c r="C27" s="106"/>
      <c r="D27" s="106"/>
      <c r="E27" s="106"/>
    </row>
    <row r="28" spans="1:10" ht="19.3" customHeight="1">
      <c r="C28" s="106"/>
      <c r="D28" s="106"/>
      <c r="E28" s="106"/>
    </row>
    <row r="29" spans="1:10" ht="19.3" customHeight="1">
      <c r="C29" s="106"/>
      <c r="D29" s="106"/>
      <c r="E29" s="106"/>
    </row>
    <row r="30" spans="1:10" ht="19.3" customHeight="1">
      <c r="C30" s="106"/>
      <c r="D30" s="106"/>
      <c r="E30" s="106"/>
    </row>
    <row r="31" spans="1:10" ht="19.3" customHeight="1">
      <c r="C31" s="106"/>
      <c r="D31" s="106"/>
      <c r="E31" s="111"/>
    </row>
    <row r="32" spans="1:10" ht="19.3" customHeight="1">
      <c r="C32" s="106"/>
      <c r="D32" s="106"/>
      <c r="E32" s="106"/>
    </row>
    <row r="33" spans="2:5" ht="19.3" customHeight="1">
      <c r="C33" s="106"/>
      <c r="D33" s="106"/>
      <c r="E33" s="106"/>
    </row>
    <row r="34" spans="2:5" ht="19.3" customHeight="1">
      <c r="C34" s="106"/>
      <c r="D34" s="106"/>
      <c r="E34" s="106"/>
    </row>
    <row r="35" spans="2:5" ht="19.3" customHeight="1">
      <c r="C35" s="106"/>
      <c r="D35" s="106"/>
      <c r="E35" s="106"/>
    </row>
    <row r="36" spans="2:5" ht="19.3" customHeight="1">
      <c r="B36" s="106"/>
      <c r="C36" s="106"/>
      <c r="D36" s="106"/>
      <c r="E36" s="106"/>
    </row>
    <row r="37" spans="2:5" ht="19.3" customHeight="1">
      <c r="B37" s="106"/>
      <c r="C37" s="106"/>
      <c r="D37" s="106"/>
      <c r="E37" s="106"/>
    </row>
  </sheetData>
  <mergeCells count="2">
    <mergeCell ref="C20:C23"/>
    <mergeCell ref="F18:F21"/>
  </mergeCells>
  <hyperlinks>
    <hyperlink ref="A3" r:id="rId1" display="You can grab a free trial from the website http://salesflare.com" xr:uid="{00000000-0004-0000-0200-000000000000}"/>
    <hyperlink ref="G10" r:id="rId2" xr:uid="{00000000-0004-0000-0200-000001000000}"/>
  </hyperlinks>
  <pageMargins left="0.7" right="0.7" top="0.75" bottom="0.75" header="0.3" footer="0.3"/>
  <pageSetup paperSize="9" orientation="portrait"/>
  <ignoredErrors>
    <ignoredError sqref="H17" emptyCellReference="1"/>
  </ignoredErrors>
  <drawing r:id="rId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432"/>
  <sheetViews>
    <sheetView showGridLines="0" zoomScale="90" zoomScaleNormal="90" workbookViewId="0">
      <selection activeCell="I5" sqref="I5"/>
    </sheetView>
  </sheetViews>
  <sheetFormatPr defaultColWidth="10.84765625" defaultRowHeight="14.7"/>
  <cols>
    <col min="1" max="1" width="17" style="14" customWidth="1"/>
    <col min="2" max="2" width="18.34765625" style="14" customWidth="1"/>
    <col min="3" max="3" width="18.6484375" style="14" customWidth="1"/>
    <col min="4" max="4" width="17.6484375" style="14" customWidth="1"/>
    <col min="5" max="5" width="12.34765625" style="14" customWidth="1"/>
    <col min="6" max="6" width="14.6484375" style="14" bestFit="1" customWidth="1"/>
    <col min="7" max="7" width="16.6484375" style="14" customWidth="1"/>
    <col min="8" max="8" width="10.84765625" style="14" customWidth="1"/>
    <col min="9" max="9" width="12" style="14" customWidth="1"/>
    <col min="10" max="10" width="14.6484375" style="14" customWidth="1"/>
    <col min="11" max="11" width="12.34765625" style="14" customWidth="1"/>
    <col min="12" max="12" width="14.34765625" style="14" customWidth="1"/>
    <col min="13" max="13" width="15.34765625" style="14" customWidth="1"/>
    <col min="14" max="14" width="15.1484375" style="14" customWidth="1"/>
    <col min="15" max="16384" width="10.84765625" style="14"/>
  </cols>
  <sheetData>
    <row r="1" spans="1:17" s="4" customFormat="1" ht="117" customHeight="1">
      <c r="F1" s="4" t="s">
        <v>99</v>
      </c>
    </row>
    <row r="2" spans="1:17" s="1" customFormat="1" ht="33" customHeight="1">
      <c r="A2" s="12">
        <v>2025</v>
      </c>
      <c r="B2" s="5"/>
      <c r="C2" s="5"/>
      <c r="D2" s="5"/>
      <c r="E2" s="7"/>
      <c r="F2" s="5"/>
      <c r="G2" s="5"/>
      <c r="H2" s="5"/>
      <c r="I2" s="5"/>
    </row>
    <row r="3" spans="1:17" ht="1" customHeight="1"/>
    <row r="4" spans="1:17" s="43" customFormat="1" ht="27" customHeight="1">
      <c r="A4" s="59" t="s">
        <v>33</v>
      </c>
      <c r="B4" s="60" t="s">
        <v>74</v>
      </c>
      <c r="C4" s="60" t="s">
        <v>62</v>
      </c>
      <c r="D4" s="61" t="s">
        <v>75</v>
      </c>
      <c r="F4" s="63" t="s">
        <v>76</v>
      </c>
      <c r="G4" s="61" t="s">
        <v>77</v>
      </c>
      <c r="H4" s="62"/>
      <c r="I4" s="63" t="s">
        <v>61</v>
      </c>
      <c r="J4" s="61" t="s">
        <v>107</v>
      </c>
    </row>
    <row r="5" spans="1:17" s="42" customFormat="1" ht="25" customHeight="1">
      <c r="A5" s="44">
        <f>SUMIF('Sales Funnel'!D5:D24,"Won",'Sales Funnel'!E5:E24)</f>
        <v>721000</v>
      </c>
      <c r="B5" s="45">
        <f ca="1">'Sales Funnel'!G4</f>
        <v>1114400</v>
      </c>
      <c r="C5" s="46">
        <f>AVERAGEIF('Sales Funnel'!D5:D24,"Won",'Sales Funnel'!E5:E24)</f>
        <v>90125</v>
      </c>
      <c r="D5" s="47">
        <f>COUNTIF('Sales Funnel'!D5:D24, "Won")</f>
        <v>8</v>
      </c>
      <c r="F5" s="64" t="str">
        <f ca="1">INDEX(A17:A89,MATCH(MAX(C17:C89),C17:C89,FALSE),1)</f>
        <v>Michael</v>
      </c>
      <c r="G5" s="65">
        <f>J16</f>
        <v>0.72727272727272729</v>
      </c>
      <c r="I5" s="155">
        <f>IFERROR((SUMIFS('Sales Funnel'!I:I,'Sales Funnel'!H:H,"&lt;&gt;",'Sales Funnel'!I:I,"&lt;&gt;",'Sales Funnel'!D:D,"Won")-SUMIFS('Sales Funnel'!H:H,'Sales Funnel'!H:H,"&lt;&gt;",'Sales Funnel'!I:I,"&lt;&gt;",'Sales Funnel'!D:D,"Won"))/COUNTIFS('Sales Funnel'!H:H,"&lt;&gt;",'Sales Funnel'!I:I,"&lt;&gt;",'Sales Funnel'!D:D,"Won"),"")</f>
        <v>192.33333333333334</v>
      </c>
      <c r="J5" s="66">
        <f>COUNTA('Sales Funnel'!D:D)-1</f>
        <v>20</v>
      </c>
    </row>
    <row r="6" spans="1:17" ht="25" customHeight="1"/>
    <row r="7" spans="1:17" ht="25" customHeight="1"/>
    <row r="8" spans="1:17" ht="25" customHeight="1"/>
    <row r="9" spans="1:17" ht="25" customHeight="1"/>
    <row r="10" spans="1:17" ht="25" customHeight="1">
      <c r="G10" s="14" t="s">
        <v>79</v>
      </c>
    </row>
    <row r="11" spans="1:17" ht="25" customHeight="1"/>
    <row r="12" spans="1:17" ht="25" customHeight="1"/>
    <row r="13" spans="1:17" ht="25" customHeight="1">
      <c r="B13" s="15"/>
    </row>
    <row r="14" spans="1:17" ht="25" customHeight="1"/>
    <row r="15" spans="1:17" ht="28" customHeight="1">
      <c r="A15" s="56"/>
      <c r="B15" s="57" t="s">
        <v>92</v>
      </c>
      <c r="C15" s="57" t="s">
        <v>33</v>
      </c>
      <c r="D15" s="58" t="s">
        <v>74</v>
      </c>
      <c r="F15" s="157" t="s">
        <v>93</v>
      </c>
      <c r="G15" s="158"/>
      <c r="I15" s="157" t="s">
        <v>95</v>
      </c>
      <c r="J15" s="158"/>
      <c r="K15"/>
      <c r="L15" s="68" t="s">
        <v>56</v>
      </c>
      <c r="M15" s="69" t="s">
        <v>97</v>
      </c>
      <c r="N15" s="67" t="s">
        <v>98</v>
      </c>
    </row>
    <row r="16" spans="1:17" ht="29.05" customHeight="1">
      <c r="A16" s="76" t="s">
        <v>91</v>
      </c>
      <c r="B16" s="77">
        <f>SUM(B17:B39)</f>
        <v>600000</v>
      </c>
      <c r="C16" s="77">
        <f ca="1">SUM(C17:C39)</f>
        <v>721000</v>
      </c>
      <c r="D16" s="77">
        <f ca="1">SUM(D17:D39)</f>
        <v>1114400</v>
      </c>
      <c r="F16" s="81" t="s">
        <v>100</v>
      </c>
      <c r="G16" s="80" t="s">
        <v>94</v>
      </c>
      <c r="I16" s="76" t="s">
        <v>91</v>
      </c>
      <c r="J16" s="79">
        <f>IF(I17="","",IFERROR(COUNTIFS('Sales Funnel'!D:D,"Won")/SUM(COUNTIFS('Sales Funnel'!D:D,{"Won","Lost"})),0))</f>
        <v>0.72727272727272729</v>
      </c>
      <c r="K16"/>
      <c r="L16" s="14" t="str">
        <f>IF('Settings &amp; Instructions'!A17="","",'Settings &amp; Instructions'!A17)</f>
        <v>Lead</v>
      </c>
      <c r="M16" s="14">
        <f>IF(L16="","",COUNTIF('Sales Funnel'!D:D,Insights!L16))</f>
        <v>1</v>
      </c>
      <c r="N16" s="78">
        <f>IFERROR(IF(OR(L16="Won",L16="Lost",L16=""),"",M17/M16),"")</f>
        <v>1</v>
      </c>
    </row>
    <row r="17" spans="1:14" ht="25" customHeight="1">
      <c r="A17" s="14" t="str">
        <f>IF('Settings &amp; Instructions'!G18=0,"",'Settings &amp; Instructions'!G18)</f>
        <v>Thomas</v>
      </c>
      <c r="B17" s="50">
        <f>IF('Settings &amp; Instructions'!H18=0,"",'Settings &amp; Instructions'!H18)</f>
        <v>100000</v>
      </c>
      <c r="C17" s="50">
        <f ca="1">IF(A17="","",SUMIFS('Sales Funnel'!G:G,'Sales Funnel'!J:J,Insights!A17,'Sales Funnel'!D:D,"Won"))</f>
        <v>13000</v>
      </c>
      <c r="D17" s="50">
        <f ca="1">IF(A17="","",SUMIFS('Sales Funnel'!G:G,'Sales Funnel'!J:J,Insights!A17))</f>
        <v>114250</v>
      </c>
      <c r="F17" s="82" t="str">
        <f t="array" ref="F17">IF(IFERROR(INDEX('Sales Funnel'!$A$5:$A$100, MATCH(0,COUNTIF(Insights!$F$16:F16, 'Sales Funnel'!$A$5:$A$100), 0)),"")=0,"",IFERROR(INDEX('Sales Funnel'!$A$5:$A$100, MATCH(0,COUNTIF(Insights!$F$16:F16, 'Sales Funnel'!$A$5:$A$100), 0)),""))</f>
        <v>Company A</v>
      </c>
      <c r="G17" s="83">
        <f>IF(F17="","",SUMIFS('Sales Funnel'!E:E,'Sales Funnel'!A:A,Insights!F17,'Sales Funnel'!D:D,"Won"))</f>
        <v>163000</v>
      </c>
      <c r="I17" s="14" t="str">
        <f>IF('Settings &amp; Instructions'!G18=0,"",'Settings &amp; Instructions'!G18)</f>
        <v>Thomas</v>
      </c>
      <c r="J17" s="78">
        <f>IF(I17="","",IFERROR(COUNTIFS('Sales Funnel'!D:D,"Won",'Sales Funnel'!J:J,Insights!I17)/SUM(COUNTIFS('Sales Funnel'!D:D,{"Won","Lost"},'Sales Funnel'!J:J,Insights!I17)),0))</f>
        <v>1</v>
      </c>
      <c r="K17"/>
      <c r="L17" s="14" t="str">
        <f>IF('Settings &amp; Instructions'!A18="","",'Settings &amp; Instructions'!A18)</f>
        <v>Contacted</v>
      </c>
      <c r="M17" s="14">
        <f>IF(L17="","",COUNTIF('Sales Funnel'!D:D,Insights!L17))</f>
        <v>1</v>
      </c>
      <c r="N17" s="78">
        <f t="shared" ref="N17:N80" si="0">IFERROR(IF(OR(L17="Won",L17="Lost",L17=""),"",M18/M17),"")</f>
        <v>3</v>
      </c>
    </row>
    <row r="18" spans="1:14" ht="25" customHeight="1">
      <c r="A18" s="14" t="str">
        <f>IF('Settings &amp; Instructions'!G19=0,"",'Settings &amp; Instructions'!G19)</f>
        <v>Laura</v>
      </c>
      <c r="B18" s="50">
        <f>IF('Settings &amp; Instructions'!H19=0,"",'Settings &amp; Instructions'!H19)</f>
        <v>75000</v>
      </c>
      <c r="C18" s="50">
        <f ca="1">IF(A18="","",SUMIFS('Sales Funnel'!G:G,'Sales Funnel'!J:J,Insights!A18,'Sales Funnel'!D:D,"Won"))</f>
        <v>177000</v>
      </c>
      <c r="D18" s="50">
        <f ca="1">IF(A18="","",SUMIFS('Sales Funnel'!G:G,'Sales Funnel'!J:J,Insights!A18))</f>
        <v>246250</v>
      </c>
      <c r="F18" s="14" t="str">
        <f t="array" ref="F18">IF(IFERROR(INDEX('Sales Funnel'!$A$5:$A$100, MATCH(0,COUNTIF(Insights!$F$16:F17, 'Sales Funnel'!$A$5:$A$100), 0)),"")=0,"",IFERROR(INDEX('Sales Funnel'!$A$5:$A$100, MATCH(0,COUNTIF(Insights!$F$16:F17, 'Sales Funnel'!$A$5:$A$100), 0)),""))</f>
        <v>Company B</v>
      </c>
      <c r="G18" s="50">
        <f>IF(F18="","",SUMIFS('Sales Funnel'!E:E,'Sales Funnel'!A:A,Insights!F18,'Sales Funnel'!D:D,"Won"))</f>
        <v>13000</v>
      </c>
      <c r="I18" s="14" t="str">
        <f>IF('Settings &amp; Instructions'!G19=0,"",'Settings &amp; Instructions'!G19)</f>
        <v>Laura</v>
      </c>
      <c r="J18" s="78">
        <f>IF(I18="","",IFERROR(COUNTIFS('Sales Funnel'!D:D,"Won",'Sales Funnel'!J:J,Insights!I18)/SUM(COUNTIFS('Sales Funnel'!D:D,{"Won","Lost"},'Sales Funnel'!J:J,Insights!I18)),0))</f>
        <v>0.66666666666666663</v>
      </c>
      <c r="K18"/>
      <c r="L18" s="14" t="str">
        <f>IF('Settings &amp; Instructions'!A19="","",'Settings &amp; Instructions'!A19)</f>
        <v>Qualified</v>
      </c>
      <c r="M18" s="14">
        <f>IF(L18="","",COUNTIF('Sales Funnel'!D:D,Insights!L18))</f>
        <v>3</v>
      </c>
      <c r="N18" s="78">
        <f t="shared" si="0"/>
        <v>1.3333333333333333</v>
      </c>
    </row>
    <row r="19" spans="1:14" ht="25" customHeight="1">
      <c r="A19" s="14" t="str">
        <f>IF('Settings &amp; Instructions'!G20=0,"",'Settings &amp; Instructions'!G20)</f>
        <v>Michael</v>
      </c>
      <c r="B19" s="50">
        <f>IF('Settings &amp; Instructions'!H20=0,"",'Settings &amp; Instructions'!H20)</f>
        <v>75000</v>
      </c>
      <c r="C19" s="50">
        <f ca="1">IF(A19="","",SUMIFS('Sales Funnel'!G:G,'Sales Funnel'!J:J,Insights!A19,'Sales Funnel'!D:D,"Won"))</f>
        <v>257000</v>
      </c>
      <c r="D19" s="50">
        <f ca="1">IF(A19="","",SUMIFS('Sales Funnel'!G:G,'Sales Funnel'!J:J,Insights!A19))</f>
        <v>260350</v>
      </c>
      <c r="F19" s="14" t="str">
        <f t="array" ref="F19">IF(IFERROR(INDEX('Sales Funnel'!$A$5:$A$100, MATCH(0,COUNTIF(Insights!$F$16:F18, 'Sales Funnel'!$A$5:$A$100), 0)),"")=0,"",IFERROR(INDEX('Sales Funnel'!$A$5:$A$100, MATCH(0,COUNTIF(Insights!$F$16:F18, 'Sales Funnel'!$A$5:$A$100), 0)),""))</f>
        <v>Company C</v>
      </c>
      <c r="G19" s="50">
        <f>IF(F19="","",SUMIFS('Sales Funnel'!E:E,'Sales Funnel'!A:A,Insights!F19,'Sales Funnel'!D:D,"Won"))</f>
        <v>127000</v>
      </c>
      <c r="I19" s="14" t="str">
        <f>IF('Settings &amp; Instructions'!G20=0,"",'Settings &amp; Instructions'!G20)</f>
        <v>Michael</v>
      </c>
      <c r="J19" s="78">
        <f>IF(I19="","",IFERROR(COUNTIFS('Sales Funnel'!D:D,"Won",'Sales Funnel'!J:J,Insights!I19)/SUM(COUNTIFS('Sales Funnel'!D:D,{"Won","Lost"},'Sales Funnel'!J:J,Insights!I19)),0))</f>
        <v>1</v>
      </c>
      <c r="K19"/>
      <c r="L19" s="14" t="str">
        <f>IF('Settings &amp; Instructions'!A20="","",'Settings &amp; Instructions'!A20)</f>
        <v>Proposal made</v>
      </c>
      <c r="M19" s="14">
        <f>IF(L19="","",COUNTIF('Sales Funnel'!D:D,Insights!L19))</f>
        <v>4</v>
      </c>
      <c r="N19" s="78">
        <f>IFERROR(IF(OR(L19="Won",L19="Lost",L19=""),"",M20/M19),"")</f>
        <v>2</v>
      </c>
    </row>
    <row r="20" spans="1:14" ht="25" customHeight="1">
      <c r="A20" s="14" t="str">
        <f>IF('Settings &amp; Instructions'!G21=0,"",'Settings &amp; Instructions'!G21)</f>
        <v>Donna</v>
      </c>
      <c r="B20" s="50">
        <f>IF('Settings &amp; Instructions'!H21=0,"",'Settings &amp; Instructions'!H21)</f>
        <v>125000</v>
      </c>
      <c r="C20" s="50">
        <f ca="1">IF(A20="","",SUMIFS('Sales Funnel'!G:G,'Sales Funnel'!J:J,Insights!A20,'Sales Funnel'!D:D,"Won"))</f>
        <v>111000</v>
      </c>
      <c r="D20" s="50">
        <f ca="1">IF(A20="","",SUMIFS('Sales Funnel'!G:G,'Sales Funnel'!J:J,Insights!A20))</f>
        <v>242550</v>
      </c>
      <c r="F20" s="14" t="str">
        <f t="array" ref="F20">IF(IFERROR(INDEX('Sales Funnel'!$A$5:$A$100, MATCH(0,COUNTIF(Insights!$F$16:F19, 'Sales Funnel'!$A$5:$A$100), 0)),"")=0,"",IFERROR(INDEX('Sales Funnel'!$A$5:$A$100, MATCH(0,COUNTIF(Insights!$F$16:F19, 'Sales Funnel'!$A$5:$A$100), 0)),""))</f>
        <v>Company D</v>
      </c>
      <c r="G20" s="50">
        <f>IF(F20="","",SUMIFS('Sales Funnel'!E:E,'Sales Funnel'!A:A,Insights!F20,'Sales Funnel'!D:D,"Won"))</f>
        <v>0</v>
      </c>
      <c r="I20" s="14" t="str">
        <f>IF('Settings &amp; Instructions'!G21=0,"",'Settings &amp; Instructions'!G21)</f>
        <v>Donna</v>
      </c>
      <c r="J20" s="78">
        <f>IF(I20="","",IFERROR(COUNTIFS('Sales Funnel'!D:D,"Won",'Sales Funnel'!J:J,Insights!I20)/SUM(COUNTIFS('Sales Funnel'!D:D,{"Won","Lost"},'Sales Funnel'!J:J,Insights!I20)),0))</f>
        <v>0.33333333333333331</v>
      </c>
      <c r="K20"/>
      <c r="L20" s="14" t="str">
        <f>IF('Settings &amp; Instructions'!A21="","",'Settings &amp; Instructions'!A21)</f>
        <v>Won</v>
      </c>
      <c r="M20" s="14">
        <f>IF(L20="","",COUNTIF('Sales Funnel'!D:D,Insights!L20))</f>
        <v>8</v>
      </c>
      <c r="N20" s="78" t="str">
        <f>IFERROR(IF(OR(L20="Won",L20="Lost",L20=""),"",M21/M20),"")</f>
        <v/>
      </c>
    </row>
    <row r="21" spans="1:14" ht="25" customHeight="1">
      <c r="A21" s="14" t="str">
        <f>IF('Settings &amp; Instructions'!G22=0,"",'Settings &amp; Instructions'!G22)</f>
        <v>Susan</v>
      </c>
      <c r="B21" s="50">
        <f>IF('Settings &amp; Instructions'!H22=0,"",'Settings &amp; Instructions'!H22)</f>
        <v>100000</v>
      </c>
      <c r="C21" s="50">
        <f ca="1">IF(A21="","",SUMIFS('Sales Funnel'!G:G,'Sales Funnel'!J:J,Insights!A21,'Sales Funnel'!D:D,"Won"))</f>
        <v>163000</v>
      </c>
      <c r="D21" s="50">
        <f ca="1">IF(A21="","",SUMIFS('Sales Funnel'!G:G,'Sales Funnel'!J:J,Insights!A21))</f>
        <v>211500</v>
      </c>
      <c r="F21" s="14" t="str">
        <f t="array" ref="F21">IF(IFERROR(INDEX('Sales Funnel'!$A$5:$A$100, MATCH(0,COUNTIF(Insights!$F$16:F20, 'Sales Funnel'!$A$5:$A$100), 0)),"")=0,"",IFERROR(INDEX('Sales Funnel'!$A$5:$A$100, MATCH(0,COUNTIF(Insights!$F$16:F20, 'Sales Funnel'!$A$5:$A$100), 0)),""))</f>
        <v>Company F</v>
      </c>
      <c r="G21" s="50">
        <f>IF(F21="","",SUMIFS('Sales Funnel'!E:E,'Sales Funnel'!A:A,Insights!F21,'Sales Funnel'!D:D,"Won"))</f>
        <v>113000</v>
      </c>
      <c r="I21" s="14" t="str">
        <f>IF('Settings &amp; Instructions'!G22=0,"",'Settings &amp; Instructions'!G22)</f>
        <v>Susan</v>
      </c>
      <c r="J21" s="51">
        <f>IF(I21="","",IFERROR(COUNTIFS('Sales Funnel'!D:D,"Won",'Sales Funnel'!J:J,Insights!I21)/SUM(COUNTIFS('Sales Funnel'!D:D,{"Won","Lost"},'Sales Funnel'!J:J,Insights!I21)),0))</f>
        <v>1</v>
      </c>
      <c r="K21"/>
      <c r="L21" s="14" t="str">
        <f>IF('Settings &amp; Instructions'!A22="","",'Settings &amp; Instructions'!A22)</f>
        <v>Lost</v>
      </c>
      <c r="M21" s="14">
        <f>IF(L21="","",COUNTIF('Sales Funnel'!D:D,Insights!L21))</f>
        <v>3</v>
      </c>
      <c r="N21" s="78" t="str">
        <f t="shared" si="0"/>
        <v/>
      </c>
    </row>
    <row r="22" spans="1:14" ht="25" customHeight="1">
      <c r="A22" s="14" t="str">
        <f>IF('Settings &amp; Instructions'!G23=0,"",'Settings &amp; Instructions'!G23)</f>
        <v>Samantha</v>
      </c>
      <c r="B22" s="50">
        <f>IF('Settings &amp; Instructions'!H23=0,"",'Settings &amp; Instructions'!H23)</f>
        <v>75000</v>
      </c>
      <c r="C22" s="50">
        <f>IF(A22="","",SUMIFS('Sales Funnel'!G:G,'Sales Funnel'!J:J,Insights!A22,'Sales Funnel'!D:D,"Won"))</f>
        <v>0</v>
      </c>
      <c r="D22" s="50">
        <f ca="1">IF(A22="","",SUMIFS('Sales Funnel'!G:G,'Sales Funnel'!J:J,Insights!A22))</f>
        <v>39500</v>
      </c>
      <c r="F22" s="14" t="str">
        <f t="array" ref="F22">IF(IFERROR(INDEX('Sales Funnel'!$A$5:$A$100, MATCH(0,COUNTIF(Insights!$F$16:F21, 'Sales Funnel'!$A$5:$A$100), 0)),"")=0,"",IFERROR(INDEX('Sales Funnel'!$A$5:$A$100, MATCH(0,COUNTIF(Insights!$F$16:F21, 'Sales Funnel'!$A$5:$A$100), 0)),""))</f>
        <v>Company G</v>
      </c>
      <c r="G22" s="50">
        <f>IF(F22="","",SUMIFS('Sales Funnel'!E:E,'Sales Funnel'!A:A,Insights!F22,'Sales Funnel'!D:D,"Won"))</f>
        <v>0</v>
      </c>
      <c r="I22" s="14" t="str">
        <f>IF('Settings &amp; Instructions'!G23=0,"",'Settings &amp; Instructions'!G23)</f>
        <v>Samantha</v>
      </c>
      <c r="J22" s="51">
        <f>IF(I22="","",IFERROR(COUNTIFS('Sales Funnel'!D:D,"Won",'Sales Funnel'!J:J,Insights!I22)/SUM(COUNTIFS('Sales Funnel'!D:D,{"Won","Lost"},'Sales Funnel'!J:J,Insights!I22)),0))</f>
        <v>0</v>
      </c>
      <c r="K22"/>
      <c r="L22" s="14" t="str">
        <f>IF('Settings &amp; Instructions'!A23="","",'Settings &amp; Instructions'!A23)</f>
        <v>Fridge</v>
      </c>
      <c r="M22" s="14">
        <f>IF(L22="","",COUNTIF('Sales Funnel'!D:D,Insights!L22))</f>
        <v>0</v>
      </c>
      <c r="N22" s="78" t="str">
        <f t="shared" si="0"/>
        <v/>
      </c>
    </row>
    <row r="23" spans="1:14" ht="25" customHeight="1">
      <c r="A23" s="14" t="str">
        <f>IF('Settings &amp; Instructions'!G24=0,"",'Settings &amp; Instructions'!G24)</f>
        <v>John</v>
      </c>
      <c r="B23" s="50">
        <f>IF('Settings &amp; Instructions'!H24=0,"",'Settings &amp; Instructions'!H24)</f>
        <v>50000</v>
      </c>
      <c r="C23" s="50">
        <f>IF(A23="","",SUMIFS('Sales Funnel'!G:G,'Sales Funnel'!J:J,Insights!A23,'Sales Funnel'!D:D,"Won"))</f>
        <v>0</v>
      </c>
      <c r="D23" s="50">
        <f>IF(A23="","",SUMIFS('Sales Funnel'!G:G,'Sales Funnel'!J:J,Insights!A23))</f>
        <v>0</v>
      </c>
      <c r="F23" s="14" t="str">
        <f t="array" ref="F23">IF(IFERROR(INDEX('Sales Funnel'!$A$5:$A$100, MATCH(0,COUNTIF(Insights!$F$16:F22, 'Sales Funnel'!$A$5:$A$100), 0)),"")=0,"",IFERROR(INDEX('Sales Funnel'!$A$5:$A$100, MATCH(0,COUNTIF(Insights!$F$16:F22, 'Sales Funnel'!$A$5:$A$100), 0)),""))</f>
        <v>Company H</v>
      </c>
      <c r="G23" s="50">
        <f>IF(F23="","",SUMIFS('Sales Funnel'!E:E,'Sales Funnel'!A:A,Insights!F23,'Sales Funnel'!D:D,"Won"))</f>
        <v>0</v>
      </c>
      <c r="I23" s="14" t="str">
        <f>IF('Settings &amp; Instructions'!G24=0,"",'Settings &amp; Instructions'!G24)</f>
        <v>John</v>
      </c>
      <c r="J23" s="51">
        <f>IF(I23="","",IFERROR(COUNTIFS('Sales Funnel'!D:D,"Won",'Sales Funnel'!J:J,Insights!I23)/SUM(COUNTIFS('Sales Funnel'!D:D,{"Won","Lost"},'Sales Funnel'!J:J,Insights!I23)),0))</f>
        <v>0</v>
      </c>
      <c r="K23"/>
      <c r="L23" s="14" t="str">
        <f>IF('Settings &amp; Instructions'!A24="","",'Settings &amp; Instructions'!A24)</f>
        <v/>
      </c>
      <c r="M23" s="14" t="str">
        <f>IF(L23="","",COUNTIF('Sales Funnel'!D:D,Insights!L23))</f>
        <v/>
      </c>
      <c r="N23" s="51" t="str">
        <f t="shared" si="0"/>
        <v/>
      </c>
    </row>
    <row r="24" spans="1:14" ht="25" customHeight="1">
      <c r="A24" s="14" t="str">
        <f>IF('Settings &amp; Instructions'!G25=0,"",'Settings &amp; Instructions'!G25)</f>
        <v/>
      </c>
      <c r="B24" s="50" t="str">
        <f>IF('Settings &amp; Instructions'!H25=0,"",'Settings &amp; Instructions'!H25)</f>
        <v/>
      </c>
      <c r="C24" s="50" t="str">
        <f>IF(A24="","",SUMIFS('Sales Funnel'!G:G,'Sales Funnel'!J:J,Insights!A24,'Sales Funnel'!D:D,"Won"))</f>
        <v/>
      </c>
      <c r="D24" s="50" t="str">
        <f>IF(A24="","",SUMIFS('Sales Funnel'!G:G,'Sales Funnel'!J:J,Insights!A24))</f>
        <v/>
      </c>
      <c r="F24" s="14" t="str">
        <f t="array" ref="F24">IF(IFERROR(INDEX('Sales Funnel'!$A$5:$A$100, MATCH(0,COUNTIF(Insights!$F$16:F23, 'Sales Funnel'!$A$5:$A$100), 0)),"")=0,"",IFERROR(INDEX('Sales Funnel'!$A$5:$A$100, MATCH(0,COUNTIF(Insights!$F$16:F23, 'Sales Funnel'!$A$5:$A$100), 0)),""))</f>
        <v>Company I</v>
      </c>
      <c r="G24" s="50">
        <f>IF(F24="","",SUMIFS('Sales Funnel'!E:E,'Sales Funnel'!A:A,Insights!F24,'Sales Funnel'!D:D,"Won"))</f>
        <v>0</v>
      </c>
      <c r="I24" s="14" t="str">
        <f>IF('Settings &amp; Instructions'!G25=0,"",'Settings &amp; Instructions'!G25)</f>
        <v/>
      </c>
      <c r="J24" s="51" t="str">
        <f>IF(I24="","",IFERROR(COUNTIFS('Sales Funnel'!D:D,"Won",'Sales Funnel'!J:J,Insights!I24)/SUM(COUNTIFS('Sales Funnel'!D:D,{"Won","Lost"},'Sales Funnel'!J:J,Insights!I24)),0))</f>
        <v/>
      </c>
      <c r="K24"/>
      <c r="L24" s="14" t="str">
        <f>IF('Settings &amp; Instructions'!A25="","",'Settings &amp; Instructions'!A25)</f>
        <v/>
      </c>
      <c r="M24" s="14" t="str">
        <f>IF(L24="","",COUNTIF('Sales Funnel'!D:D,Insights!L24))</f>
        <v/>
      </c>
      <c r="N24" s="51" t="str">
        <f t="shared" si="0"/>
        <v/>
      </c>
    </row>
    <row r="25" spans="1:14" ht="25" customHeight="1">
      <c r="A25" s="14" t="str">
        <f>IF('Settings &amp; Instructions'!G26=0,"",'Settings &amp; Instructions'!G26)</f>
        <v/>
      </c>
      <c r="B25" s="50" t="str">
        <f>IF('Settings &amp; Instructions'!H26=0,"",'Settings &amp; Instructions'!H26)</f>
        <v/>
      </c>
      <c r="C25" s="50" t="str">
        <f>IF(A25="","",SUMIFS('Sales Funnel'!G:G,'Sales Funnel'!J:J,Insights!A25,'Sales Funnel'!D:D,"Won"))</f>
        <v/>
      </c>
      <c r="D25" s="50" t="str">
        <f>IF(A25="","",SUMIFS('Sales Funnel'!G:G,'Sales Funnel'!J:J,Insights!A25))</f>
        <v/>
      </c>
      <c r="F25" s="14" t="str">
        <f t="array" ref="F25">IF(IFERROR(INDEX('Sales Funnel'!$A$5:$A$100, MATCH(0,COUNTIF(Insights!$F$16:F24, 'Sales Funnel'!$A$5:$A$100), 0)),"")=0,"",IFERROR(INDEX('Sales Funnel'!$A$5:$A$100, MATCH(0,COUNTIF(Insights!$F$16:F24, 'Sales Funnel'!$A$5:$A$100), 0)),""))</f>
        <v>Company J</v>
      </c>
      <c r="G25" s="50">
        <f>IF(F25="","",SUMIFS('Sales Funnel'!E:E,'Sales Funnel'!A:A,Insights!F25,'Sales Funnel'!D:D,"Won"))</f>
        <v>0</v>
      </c>
      <c r="I25" s="14" t="str">
        <f>IF('Settings &amp; Instructions'!G26=0,"",'Settings &amp; Instructions'!G26)</f>
        <v/>
      </c>
      <c r="J25" s="51" t="str">
        <f>IF(I25="","",IFERROR(COUNTIFS('Sales Funnel'!D:D,"Won",'Sales Funnel'!J:J,Insights!I25)/SUM(COUNTIFS('Sales Funnel'!D:D,{"Won","Lost"},'Sales Funnel'!J:J,Insights!I25)),0))</f>
        <v/>
      </c>
      <c r="K25"/>
      <c r="L25" s="14" t="str">
        <f>IF('Settings &amp; Instructions'!A26="","",'Settings &amp; Instructions'!A26)</f>
        <v/>
      </c>
      <c r="M25" s="14" t="str">
        <f>IF(L25="","",COUNTIF('Sales Funnel'!D:D,Insights!L25))</f>
        <v/>
      </c>
      <c r="N25" s="51" t="str">
        <f t="shared" si="0"/>
        <v/>
      </c>
    </row>
    <row r="26" spans="1:14" ht="25" customHeight="1">
      <c r="A26" s="14" t="str">
        <f>IF('Settings &amp; Instructions'!G27=0,"",'Settings &amp; Instructions'!G27)</f>
        <v/>
      </c>
      <c r="B26" s="50" t="str">
        <f>IF('Settings &amp; Instructions'!H27=0,"",'Settings &amp; Instructions'!H27)</f>
        <v/>
      </c>
      <c r="C26" s="50" t="str">
        <f>IF(A26="","",SUMIFS('Sales Funnel'!G:G,'Sales Funnel'!J:J,Insights!A26,'Sales Funnel'!D:D,"Won"))</f>
        <v/>
      </c>
      <c r="D26" s="50" t="str">
        <f>IF(A26="","",SUMIFS('Sales Funnel'!G:G,'Sales Funnel'!J:J,Insights!A26))</f>
        <v/>
      </c>
      <c r="F26" s="14" t="str">
        <f t="array" ref="F26">IF(IFERROR(INDEX('Sales Funnel'!$A$5:$A$100, MATCH(0,COUNTIF(Insights!$F$16:F25, 'Sales Funnel'!$A$5:$A$100), 0)),"")=0,"",IFERROR(INDEX('Sales Funnel'!$A$5:$A$100, MATCH(0,COUNTIF(Insights!$F$16:F25, 'Sales Funnel'!$A$5:$A$100), 0)),""))</f>
        <v>Company K</v>
      </c>
      <c r="G26" s="50">
        <f>IF(F26="","",SUMIFS('Sales Funnel'!E:E,'Sales Funnel'!A:A,Insights!F26,'Sales Funnel'!D:D,"Won"))</f>
        <v>0</v>
      </c>
      <c r="I26" s="14" t="str">
        <f>IF('Settings &amp; Instructions'!G27=0,"",'Settings &amp; Instructions'!G27)</f>
        <v/>
      </c>
      <c r="J26" s="51" t="str">
        <f>IF(I26="","",IFERROR(COUNTIFS('Sales Funnel'!D:D,"Won",'Sales Funnel'!J:J,Insights!I26)/SUM(COUNTIFS('Sales Funnel'!D:D,{"Won","Lost"},'Sales Funnel'!J:J,Insights!I26)),0))</f>
        <v/>
      </c>
      <c r="K26"/>
      <c r="L26" s="14" t="str">
        <f>IF('Settings &amp; Instructions'!A27="","",'Settings &amp; Instructions'!A27)</f>
        <v/>
      </c>
      <c r="M26" s="14" t="str">
        <f>IF(L26="","",COUNTIF('Sales Funnel'!D:D,Insights!L26))</f>
        <v/>
      </c>
      <c r="N26" s="51" t="str">
        <f t="shared" si="0"/>
        <v/>
      </c>
    </row>
    <row r="27" spans="1:14" ht="25" customHeight="1">
      <c r="A27" s="14" t="str">
        <f>IF('Settings &amp; Instructions'!G28=0,"",'Settings &amp; Instructions'!G28)</f>
        <v/>
      </c>
      <c r="B27" s="50" t="str">
        <f>IF('Settings &amp; Instructions'!H28=0,"",'Settings &amp; Instructions'!H28)</f>
        <v/>
      </c>
      <c r="C27" s="50" t="str">
        <f>IF(A27="","",SUMIFS('Sales Funnel'!G:G,'Sales Funnel'!J:J,Insights!A27,'Sales Funnel'!D:D,"Won"))</f>
        <v/>
      </c>
      <c r="D27" s="50" t="str">
        <f>IF(A27="","",SUMIFS('Sales Funnel'!G:G,'Sales Funnel'!J:J,Insights!A27))</f>
        <v/>
      </c>
      <c r="F27" s="14" t="str">
        <f t="array" ref="F27">IF(IFERROR(INDEX('Sales Funnel'!$A$5:$A$100, MATCH(0,COUNTIF(Insights!$F$16:F26, 'Sales Funnel'!$A$5:$A$100), 0)),"")=0,"",IFERROR(INDEX('Sales Funnel'!$A$5:$A$100, MATCH(0,COUNTIF(Insights!$F$16:F26, 'Sales Funnel'!$A$5:$A$100), 0)),""))</f>
        <v>Company L</v>
      </c>
      <c r="G27" s="50">
        <f>IF(F27="","",SUMIFS('Sales Funnel'!E:E,'Sales Funnel'!A:A,Insights!F27,'Sales Funnel'!D:D,"Won"))</f>
        <v>73000</v>
      </c>
      <c r="I27" s="14" t="str">
        <f>IF('Settings &amp; Instructions'!G28=0,"",'Settings &amp; Instructions'!G28)</f>
        <v/>
      </c>
      <c r="J27" s="51" t="str">
        <f>IF(I27="","",IFERROR(COUNTIFS('Sales Funnel'!D:D,"Won",'Sales Funnel'!J:J,Insights!I27)/SUM(COUNTIFS('Sales Funnel'!D:D,{"Won","Lost"},'Sales Funnel'!J:J,Insights!I27)),0))</f>
        <v/>
      </c>
      <c r="K27"/>
      <c r="L27" s="14" t="str">
        <f>IF('Settings &amp; Instructions'!A28="","",'Settings &amp; Instructions'!A28)</f>
        <v/>
      </c>
      <c r="M27" s="14" t="str">
        <f>IF(L27="","",COUNTIF('Sales Funnel'!D:D,Insights!L27))</f>
        <v/>
      </c>
      <c r="N27" s="51" t="str">
        <f t="shared" si="0"/>
        <v/>
      </c>
    </row>
    <row r="28" spans="1:14" ht="25" customHeight="1">
      <c r="A28" s="14" t="str">
        <f>IF('Settings &amp; Instructions'!G29=0,"",'Settings &amp; Instructions'!G29)</f>
        <v/>
      </c>
      <c r="B28" s="50" t="str">
        <f>IF('Settings &amp; Instructions'!H29=0,"",'Settings &amp; Instructions'!H29)</f>
        <v/>
      </c>
      <c r="C28" s="50" t="str">
        <f>IF(A28="","",SUMIFS('Sales Funnel'!G:G,'Sales Funnel'!J:J,Insights!A28,'Sales Funnel'!D:D,"Won"))</f>
        <v/>
      </c>
      <c r="D28" s="50" t="str">
        <f>IF(A28="","",SUMIFS('Sales Funnel'!G:G,'Sales Funnel'!J:J,Insights!A28))</f>
        <v/>
      </c>
      <c r="F28" s="14" t="str">
        <f t="array" ref="F28">IF(IFERROR(INDEX('Sales Funnel'!$A$5:$A$100, MATCH(0,COUNTIF(Insights!$F$16:F27, 'Sales Funnel'!$A$5:$A$100), 0)),"")=0,"",IFERROR(INDEX('Sales Funnel'!$A$5:$A$100, MATCH(0,COUNTIF(Insights!$F$16:F27, 'Sales Funnel'!$A$5:$A$100), 0)),""))</f>
        <v>Company M</v>
      </c>
      <c r="G28" s="50">
        <f>IF(F28="","",SUMIFS('Sales Funnel'!E:E,'Sales Funnel'!A:A,Insights!F28,'Sales Funnel'!D:D,"Won"))</f>
        <v>0</v>
      </c>
      <c r="I28" s="14" t="str">
        <f>IF('Settings &amp; Instructions'!G29=0,"",'Settings &amp; Instructions'!G29)</f>
        <v/>
      </c>
      <c r="J28" s="51" t="str">
        <f>IF(I28="","",IFERROR(COUNTIFS('Sales Funnel'!D:D,"Won",'Sales Funnel'!J:J,Insights!I28)/SUM(COUNTIFS('Sales Funnel'!D:D,{"Won","Lost"},'Sales Funnel'!J:J,Insights!I28)),0))</f>
        <v/>
      </c>
      <c r="K28"/>
      <c r="L28" s="14" t="str">
        <f>IF('Settings &amp; Instructions'!A29="","",'Settings &amp; Instructions'!A29)</f>
        <v/>
      </c>
      <c r="M28" s="14" t="str">
        <f>IF(L28="","",COUNTIF('Sales Funnel'!D:D,Insights!L28))</f>
        <v/>
      </c>
      <c r="N28" s="51" t="str">
        <f t="shared" si="0"/>
        <v/>
      </c>
    </row>
    <row r="29" spans="1:14" ht="25" customHeight="1">
      <c r="A29" s="14" t="str">
        <f>IF('Settings &amp; Instructions'!G30=0,"",'Settings &amp; Instructions'!G30)</f>
        <v/>
      </c>
      <c r="B29" s="50" t="str">
        <f>IF('Settings &amp; Instructions'!H30=0,"",'Settings &amp; Instructions'!H30)</f>
        <v/>
      </c>
      <c r="C29" s="50" t="str">
        <f>IF(A29="","",SUMIFS('Sales Funnel'!G:G,'Sales Funnel'!J:J,Insights!A29,'Sales Funnel'!D:D,"Won"))</f>
        <v/>
      </c>
      <c r="D29" s="50" t="str">
        <f>IF(A29="","",SUMIFS('Sales Funnel'!G:G,'Sales Funnel'!J:J,Insights!A29))</f>
        <v/>
      </c>
      <c r="F29" s="14" t="str">
        <f t="array" ref="F29">IF(IFERROR(INDEX('Sales Funnel'!$A$5:$A$100, MATCH(0,COUNTIF(Insights!$F$16:F28, 'Sales Funnel'!$A$5:$A$100), 0)),"")=0,"",IFERROR(INDEX('Sales Funnel'!$A$5:$A$100, MATCH(0,COUNTIF(Insights!$F$16:F28, 'Sales Funnel'!$A$5:$A$100), 0)),""))</f>
        <v>Company N</v>
      </c>
      <c r="G29" s="50">
        <f>IF(F29="","",SUMIFS('Sales Funnel'!E:E,'Sales Funnel'!A:A,Insights!F29,'Sales Funnel'!D:D,"Won"))</f>
        <v>71000</v>
      </c>
      <c r="I29" s="14" t="str">
        <f>IF('Settings &amp; Instructions'!G30=0,"",'Settings &amp; Instructions'!G30)</f>
        <v/>
      </c>
      <c r="J29" s="51" t="str">
        <f>IF(I29="","",IFERROR(COUNTIFS('Sales Funnel'!D:D,"Won",'Sales Funnel'!J:J,Insights!I29)/SUM(COUNTIFS('Sales Funnel'!D:D,{"Won","Lost"},'Sales Funnel'!J:J,Insights!I29)),0))</f>
        <v/>
      </c>
      <c r="K29"/>
      <c r="L29" s="14" t="str">
        <f>IF('Settings &amp; Instructions'!A30="","",'Settings &amp; Instructions'!A30)</f>
        <v/>
      </c>
      <c r="M29" s="14" t="str">
        <f>IF(L29="","",COUNTIF('Sales Funnel'!D:D,Insights!L29))</f>
        <v/>
      </c>
      <c r="N29" s="51" t="str">
        <f t="shared" si="0"/>
        <v/>
      </c>
    </row>
    <row r="30" spans="1:14" ht="25" customHeight="1">
      <c r="A30" s="14" t="str">
        <f>IF('Settings &amp; Instructions'!G31=0,"",'Settings &amp; Instructions'!G31)</f>
        <v/>
      </c>
      <c r="B30" s="50" t="str">
        <f>IF('Settings &amp; Instructions'!H31=0,"",'Settings &amp; Instructions'!H31)</f>
        <v/>
      </c>
      <c r="C30" s="50" t="str">
        <f>IF(A30="","",SUMIFS('Sales Funnel'!G:G,'Sales Funnel'!J:J,Insights!A30,'Sales Funnel'!D:D,"Won"))</f>
        <v/>
      </c>
      <c r="D30" s="50" t="str">
        <f>IF(A30="","",SUMIFS('Sales Funnel'!G:G,'Sales Funnel'!J:J,Insights!A30))</f>
        <v/>
      </c>
      <c r="F30" s="14" t="str">
        <f t="array" ref="F30">IF(IFERROR(INDEX('Sales Funnel'!$A$5:$A$100, MATCH(0,COUNTIF(Insights!$F$16:F29, 'Sales Funnel'!$A$5:$A$100), 0)),"")=0,"",IFERROR(INDEX('Sales Funnel'!$A$5:$A$100, MATCH(0,COUNTIF(Insights!$F$16:F29, 'Sales Funnel'!$A$5:$A$100), 0)),""))</f>
        <v>Company O</v>
      </c>
      <c r="G30" s="50">
        <f>IF(F30="","",SUMIFS('Sales Funnel'!E:E,'Sales Funnel'!A:A,Insights!F30,'Sales Funnel'!D:D,"Won"))</f>
        <v>0</v>
      </c>
      <c r="I30" s="14" t="str">
        <f>IF('Settings &amp; Instructions'!G31=0,"",'Settings &amp; Instructions'!G31)</f>
        <v/>
      </c>
      <c r="J30" s="51" t="str">
        <f>IF(I30="","",IFERROR(COUNTIFS('Sales Funnel'!D:D,"Won",'Sales Funnel'!J:J,Insights!I30)/SUM(COUNTIFS('Sales Funnel'!D:D,{"Won","Lost"},'Sales Funnel'!J:J,Insights!I30)),0))</f>
        <v/>
      </c>
      <c r="K30"/>
      <c r="L30" s="14" t="str">
        <f>IF('Settings &amp; Instructions'!A31="","",'Settings &amp; Instructions'!A31)</f>
        <v/>
      </c>
      <c r="M30" s="14" t="str">
        <f>IF(L30="","",COUNTIF('Sales Funnel'!D:D,Insights!L30))</f>
        <v/>
      </c>
      <c r="N30" s="51" t="str">
        <f t="shared" si="0"/>
        <v/>
      </c>
    </row>
    <row r="31" spans="1:14" ht="25" customHeight="1">
      <c r="A31" s="14" t="str">
        <f>IF('Settings &amp; Instructions'!G32=0,"",'Settings &amp; Instructions'!G32)</f>
        <v/>
      </c>
      <c r="B31" s="50" t="str">
        <f>IF('Settings &amp; Instructions'!H32=0,"",'Settings &amp; Instructions'!H32)</f>
        <v/>
      </c>
      <c r="C31" s="50" t="str">
        <f>IF(A31="","",SUMIFS('Sales Funnel'!G:G,'Sales Funnel'!J:J,Insights!A31,'Sales Funnel'!D:D,"Won"))</f>
        <v/>
      </c>
      <c r="D31" s="50" t="str">
        <f>IF(A31="","",SUMIFS('Sales Funnel'!G:G,'Sales Funnel'!J:J,Insights!A31))</f>
        <v/>
      </c>
      <c r="F31" s="14" t="str">
        <f t="array" ref="F31">IF(IFERROR(INDEX('Sales Funnel'!$A$5:$A$100, MATCH(0,COUNTIF(Insights!$F$16:F30, 'Sales Funnel'!$A$5:$A$100), 0)),"")=0,"",IFERROR(INDEX('Sales Funnel'!$A$5:$A$100, MATCH(0,COUNTIF(Insights!$F$16:F30, 'Sales Funnel'!$A$5:$A$100), 0)),""))</f>
        <v>Company P</v>
      </c>
      <c r="G31" s="50">
        <f>IF(F31="","",SUMIFS('Sales Funnel'!E:E,'Sales Funnel'!A:A,Insights!F31,'Sales Funnel'!D:D,"Won"))</f>
        <v>0</v>
      </c>
      <c r="I31" s="14" t="str">
        <f>IF('Settings &amp; Instructions'!G32=0,"",'Settings &amp; Instructions'!G32)</f>
        <v/>
      </c>
      <c r="J31" s="51" t="str">
        <f>IF(I31="","",IFERROR(COUNTIFS('Sales Funnel'!D:D,"Won",'Sales Funnel'!J:J,Insights!I31)/SUM(COUNTIFS('Sales Funnel'!D:D,{"Won","Lost"},'Sales Funnel'!J:J,Insights!I31)),0))</f>
        <v/>
      </c>
      <c r="K31"/>
      <c r="L31" s="14" t="str">
        <f>IF('Settings &amp; Instructions'!A32="","",'Settings &amp; Instructions'!A32)</f>
        <v/>
      </c>
      <c r="M31" s="14" t="str">
        <f>IF(L31="","",COUNTIF('Sales Funnel'!D:D,Insights!L31))</f>
        <v/>
      </c>
      <c r="N31" s="51" t="str">
        <f t="shared" si="0"/>
        <v/>
      </c>
    </row>
    <row r="32" spans="1:14" ht="25" customHeight="1">
      <c r="A32" s="14" t="str">
        <f>IF('Settings &amp; Instructions'!G33=0,"",'Settings &amp; Instructions'!G33)</f>
        <v/>
      </c>
      <c r="B32" s="50" t="str">
        <f>IF('Settings &amp; Instructions'!H33=0,"",'Settings &amp; Instructions'!H33)</f>
        <v/>
      </c>
      <c r="C32" s="50" t="str">
        <f>IF(A32="","",SUMIFS('Sales Funnel'!G:G,'Sales Funnel'!J:J,Insights!A32,'Sales Funnel'!D:D,"Won"))</f>
        <v/>
      </c>
      <c r="D32" s="50" t="str">
        <f>IF(A32="","",SUMIFS('Sales Funnel'!G:G,'Sales Funnel'!J:J,Insights!A32))</f>
        <v/>
      </c>
      <c r="F32" s="14" t="str">
        <f t="array" ref="F32">IF(IFERROR(INDEX('Sales Funnel'!$A$5:$A$100, MATCH(0,COUNTIF(Insights!$F$16:F31, 'Sales Funnel'!$A$5:$A$100), 0)),"")=0,"",IFERROR(INDEX('Sales Funnel'!$A$5:$A$100, MATCH(0,COUNTIF(Insights!$F$16:F31, 'Sales Funnel'!$A$5:$A$100), 0)),""))</f>
        <v>Company Q</v>
      </c>
      <c r="G32" s="50">
        <f>IF(F32="","",SUMIFS('Sales Funnel'!E:E,'Sales Funnel'!A:A,Insights!F32,'Sales Funnel'!D:D,"Won"))</f>
        <v>0</v>
      </c>
      <c r="I32" s="14" t="str">
        <f>IF('Settings &amp; Instructions'!G33=0,"",'Settings &amp; Instructions'!G33)</f>
        <v/>
      </c>
      <c r="J32" s="51" t="str">
        <f>IF(I32="","",IFERROR(COUNTIFS('Sales Funnel'!D:D,"Won",'Sales Funnel'!J:J,Insights!I32)/SUM(COUNTIFS('Sales Funnel'!D:D,{"Won","Lost"},'Sales Funnel'!J:J,Insights!I32)),0))</f>
        <v/>
      </c>
      <c r="K32"/>
      <c r="L32" s="14" t="str">
        <f>IF('Settings &amp; Instructions'!A33="","",'Settings &amp; Instructions'!A33)</f>
        <v/>
      </c>
      <c r="M32" s="14" t="str">
        <f>IF(L32="","",COUNTIF('Sales Funnel'!D:D,Insights!L32))</f>
        <v/>
      </c>
      <c r="N32" s="51" t="str">
        <f t="shared" si="0"/>
        <v/>
      </c>
    </row>
    <row r="33" spans="1:14" ht="25" customHeight="1">
      <c r="A33" s="14" t="str">
        <f>IF('Settings &amp; Instructions'!G34=0,"",'Settings &amp; Instructions'!G34)</f>
        <v/>
      </c>
      <c r="B33" s="50" t="str">
        <f>IF('Settings &amp; Instructions'!H34=0,"",'Settings &amp; Instructions'!H34)</f>
        <v/>
      </c>
      <c r="C33" s="50" t="str">
        <f>IF(A33="","",SUMIFS('Sales Funnel'!G:G,'Sales Funnel'!J:J,Insights!A33,'Sales Funnel'!D:D,"Won"))</f>
        <v/>
      </c>
      <c r="D33" s="50" t="str">
        <f>IF(A33="","",SUMIFS('Sales Funnel'!G:G,'Sales Funnel'!J:J,Insights!A33))</f>
        <v/>
      </c>
      <c r="F33" s="14" t="str">
        <f t="array" ref="F33">IF(IFERROR(INDEX('Sales Funnel'!$A$5:$A$100, MATCH(0,COUNTIF(Insights!$F$16:F32, 'Sales Funnel'!$A$5:$A$100), 0)),"")=0,"",IFERROR(INDEX('Sales Funnel'!$A$5:$A$100, MATCH(0,COUNTIF(Insights!$F$16:F32, 'Sales Funnel'!$A$5:$A$100), 0)),""))</f>
        <v>Company R</v>
      </c>
      <c r="G33" s="50">
        <f>IF(F33="","",SUMIFS('Sales Funnel'!E:E,'Sales Funnel'!A:A,Insights!F33,'Sales Funnel'!D:D,"Won"))</f>
        <v>111000</v>
      </c>
      <c r="I33" s="14" t="str">
        <f>IF('Settings &amp; Instructions'!G34=0,"",'Settings &amp; Instructions'!G34)</f>
        <v/>
      </c>
      <c r="J33" s="51" t="str">
        <f>IF(I33="","",IFERROR(COUNTIFS('Sales Funnel'!D:D,"Won",'Sales Funnel'!J:J,Insights!I33)/SUM(COUNTIFS('Sales Funnel'!D:D,{"Won","Lost"},'Sales Funnel'!J:J,Insights!I33)),0))</f>
        <v/>
      </c>
      <c r="K33"/>
      <c r="L33" s="14" t="str">
        <f>IF('Settings &amp; Instructions'!A34="","",'Settings &amp; Instructions'!A34)</f>
        <v/>
      </c>
      <c r="M33" s="14" t="str">
        <f>IF(L33="","",COUNTIF('Sales Funnel'!D:D,Insights!L33))</f>
        <v/>
      </c>
      <c r="N33" s="51" t="str">
        <f t="shared" si="0"/>
        <v/>
      </c>
    </row>
    <row r="34" spans="1:14" ht="25" customHeight="1">
      <c r="A34" s="14" t="str">
        <f>IF('Settings &amp; Instructions'!G35=0,"",'Settings &amp; Instructions'!G35)</f>
        <v/>
      </c>
      <c r="B34" s="50" t="str">
        <f>IF('Settings &amp; Instructions'!H35=0,"",'Settings &amp; Instructions'!H35)</f>
        <v/>
      </c>
      <c r="C34" s="50" t="str">
        <f>IF(A34="","",SUMIFS('Sales Funnel'!G:G,'Sales Funnel'!J:J,Insights!A34,'Sales Funnel'!D:D,"Won"))</f>
        <v/>
      </c>
      <c r="D34" s="50" t="str">
        <f>IF(A34="","",SUMIFS('Sales Funnel'!G:G,'Sales Funnel'!J:J,Insights!A34))</f>
        <v/>
      </c>
      <c r="F34" s="14" t="str">
        <f t="array" ref="F34">IF(IFERROR(INDEX('Sales Funnel'!$A$5:$A$100, MATCH(0,COUNTIF(Insights!$F$16:F33, 'Sales Funnel'!$A$5:$A$100), 0)),"")=0,"",IFERROR(INDEX('Sales Funnel'!$A$5:$A$100, MATCH(0,COUNTIF(Insights!$F$16:F33, 'Sales Funnel'!$A$5:$A$100), 0)),""))</f>
        <v>Company S</v>
      </c>
      <c r="G34" s="50">
        <f>IF(F34="","",SUMIFS('Sales Funnel'!E:E,'Sales Funnel'!A:A,Insights!F34,'Sales Funnel'!D:D,"Won"))</f>
        <v>50000</v>
      </c>
      <c r="I34" s="14" t="str">
        <f>IF('Settings &amp; Instructions'!G35=0,"",'Settings &amp; Instructions'!G35)</f>
        <v/>
      </c>
      <c r="J34" s="51" t="str">
        <f>IF(I34="","",IFERROR(COUNTIFS('Sales Funnel'!D:D,"Won",'Sales Funnel'!J:J,Insights!I34)/SUM(COUNTIFS('Sales Funnel'!D:D,{"Won","Lost"},'Sales Funnel'!J:J,Insights!I34)),0))</f>
        <v/>
      </c>
      <c r="K34"/>
      <c r="L34" s="14" t="str">
        <f>IF('Settings &amp; Instructions'!A35="","",'Settings &amp; Instructions'!A35)</f>
        <v/>
      </c>
      <c r="M34" s="14" t="str">
        <f>IF(L34="","",COUNTIF('Sales Funnel'!D:D,Insights!L34))</f>
        <v/>
      </c>
      <c r="N34" s="51" t="str">
        <f t="shared" si="0"/>
        <v/>
      </c>
    </row>
    <row r="35" spans="1:14" ht="25" customHeight="1">
      <c r="A35" s="14" t="str">
        <f>IF('Settings &amp; Instructions'!G36=0,"",'Settings &amp; Instructions'!G36)</f>
        <v/>
      </c>
      <c r="B35" s="50" t="str">
        <f>IF('Settings &amp; Instructions'!H36=0,"",'Settings &amp; Instructions'!H36)</f>
        <v/>
      </c>
      <c r="C35" s="50" t="str">
        <f>IF(A35="","",SUMIFS('Sales Funnel'!G:G,'Sales Funnel'!J:J,Insights!A35,'Sales Funnel'!D:D,"Won"))</f>
        <v/>
      </c>
      <c r="D35" s="50" t="str">
        <f>IF(A35="","",SUMIFS('Sales Funnel'!G:G,'Sales Funnel'!J:J,Insights!A35))</f>
        <v/>
      </c>
      <c r="F35" s="14" t="str">
        <f t="array" ref="F35">IF(IFERROR(INDEX('Sales Funnel'!$A$5:$A$100, MATCH(0,COUNTIF(Insights!$F$16:F34, 'Sales Funnel'!$A$5:$A$100), 0)),"")=0,"",IFERROR(INDEX('Sales Funnel'!$A$5:$A$100, MATCH(0,COUNTIF(Insights!$F$16:F34, 'Sales Funnel'!$A$5:$A$100), 0)),""))</f>
        <v>Company T</v>
      </c>
      <c r="G35" s="50">
        <f>IF(F35="","",SUMIFS('Sales Funnel'!E:E,'Sales Funnel'!A:A,Insights!F35,'Sales Funnel'!D:D,"Won"))</f>
        <v>0</v>
      </c>
      <c r="I35" s="14" t="str">
        <f>IF('Settings &amp; Instructions'!G36=0,"",'Settings &amp; Instructions'!G36)</f>
        <v/>
      </c>
      <c r="J35" s="51" t="str">
        <f>IF(I35="","",IFERROR(COUNTIFS('Sales Funnel'!D:D,"Won",'Sales Funnel'!J:J,Insights!I35)/SUM(COUNTIFS('Sales Funnel'!D:D,{"Won","Lost"},'Sales Funnel'!J:J,Insights!I35)),0))</f>
        <v/>
      </c>
      <c r="K35"/>
      <c r="L35" s="14" t="str">
        <f>IF('Settings &amp; Instructions'!A36="","",'Settings &amp; Instructions'!A36)</f>
        <v/>
      </c>
      <c r="M35" s="14" t="str">
        <f>IF(L35="","",COUNTIF('Sales Funnel'!D:D,Insights!L35))</f>
        <v/>
      </c>
      <c r="N35" s="51" t="str">
        <f t="shared" si="0"/>
        <v/>
      </c>
    </row>
    <row r="36" spans="1:14" ht="25" customHeight="1">
      <c r="A36" s="14" t="str">
        <f>IF('Settings &amp; Instructions'!G37=0,"",'Settings &amp; Instructions'!G37)</f>
        <v/>
      </c>
      <c r="B36" s="50" t="str">
        <f>IF('Settings &amp; Instructions'!H37=0,"",'Settings &amp; Instructions'!H37)</f>
        <v/>
      </c>
      <c r="C36" s="50" t="str">
        <f>IF(A36="","",SUMIFS('Sales Funnel'!G:G,'Sales Funnel'!J:J,Insights!A36,'Sales Funnel'!D:D,"Won"))</f>
        <v/>
      </c>
      <c r="D36" s="50" t="str">
        <f>IF(A36="","",SUMIFS('Sales Funnel'!G:G,'Sales Funnel'!J:J,Insights!A36))</f>
        <v/>
      </c>
      <c r="F36" s="14" t="str">
        <f t="array" ref="F36">IF(IFERROR(INDEX('Sales Funnel'!$A$5:$A$100, MATCH(0,COUNTIF(Insights!$F$16:F35, 'Sales Funnel'!$A$5:$A$100), 0)),"")=0,"",IFERROR(INDEX('Sales Funnel'!$A$5:$A$100, MATCH(0,COUNTIF(Insights!$F$16:F35, 'Sales Funnel'!$A$5:$A$100), 0)),""))</f>
        <v>Company U</v>
      </c>
      <c r="G36" s="50">
        <f>IF(F36="","",SUMIFS('Sales Funnel'!E:E,'Sales Funnel'!A:A,Insights!F36,'Sales Funnel'!D:D,"Won"))</f>
        <v>0</v>
      </c>
      <c r="I36" s="14" t="str">
        <f>IF('Settings &amp; Instructions'!G37=0,"",'Settings &amp; Instructions'!G37)</f>
        <v/>
      </c>
      <c r="J36" s="51" t="str">
        <f>IF(I36="","",IFERROR(COUNTIFS('Sales Funnel'!D:D,"Won",'Sales Funnel'!J:J,Insights!I36)/SUM(COUNTIFS('Sales Funnel'!D:D,{"Won","Lost"},'Sales Funnel'!J:J,Insights!I36)),0))</f>
        <v/>
      </c>
      <c r="K36"/>
      <c r="L36" s="14" t="str">
        <f>IF('Settings &amp; Instructions'!A37="","",'Settings &amp; Instructions'!A37)</f>
        <v/>
      </c>
      <c r="M36" s="14" t="str">
        <f>IF(L36="","",COUNTIF('Sales Funnel'!D:D,Insights!L36))</f>
        <v/>
      </c>
      <c r="N36" s="51" t="str">
        <f t="shared" si="0"/>
        <v/>
      </c>
    </row>
    <row r="37" spans="1:14" ht="25" customHeight="1">
      <c r="A37" s="14" t="str">
        <f>IF('Settings &amp; Instructions'!G38=0,"",'Settings &amp; Instructions'!G38)</f>
        <v/>
      </c>
      <c r="B37" s="50" t="str">
        <f>IF('Settings &amp; Instructions'!H38=0,"",'Settings &amp; Instructions'!H38)</f>
        <v/>
      </c>
      <c r="C37" s="50" t="str">
        <f>IF(A37="","",SUMIFS('Sales Funnel'!G:G,'Sales Funnel'!J:J,Insights!A37,'Sales Funnel'!D:D,"Won"))</f>
        <v/>
      </c>
      <c r="D37" s="50" t="str">
        <f>IF(A37="","",SUMIFS('Sales Funnel'!G:G,'Sales Funnel'!J:J,Insights!A37))</f>
        <v/>
      </c>
      <c r="F37" s="14" t="str">
        <f t="array" ref="F37">IF(IFERROR(INDEX('Sales Funnel'!$A$5:$A$100, MATCH(0,COUNTIF(Insights!$F$16:F36, 'Sales Funnel'!$A$5:$A$100), 0)),"")=0,"",IFERROR(INDEX('Sales Funnel'!$A$5:$A$100, MATCH(0,COUNTIF(Insights!$F$16:F36, 'Sales Funnel'!$A$5:$A$100), 0)),""))</f>
        <v/>
      </c>
      <c r="G37" s="49" t="str">
        <f>IF(F37="","",SUMIFS('Sales Funnel'!E:E,'Sales Funnel'!A:A,Insights!F37,'Sales Funnel'!D:D,"Won"))</f>
        <v/>
      </c>
      <c r="I37" s="14" t="str">
        <f>IF('Settings &amp; Instructions'!G38=0,"",'Settings &amp; Instructions'!G38)</f>
        <v/>
      </c>
      <c r="J37" s="51" t="str">
        <f>IF(I37="","",IFERROR(COUNTIFS('Sales Funnel'!D:D,"Won",'Sales Funnel'!J:J,Insights!I37)/SUM(COUNTIFS('Sales Funnel'!D:D,{"Won","Lost"},'Sales Funnel'!J:J,Insights!I37)),0))</f>
        <v/>
      </c>
      <c r="K37"/>
      <c r="L37" s="14" t="str">
        <f>IF('Settings &amp; Instructions'!A38="","",'Settings &amp; Instructions'!A38)</f>
        <v/>
      </c>
      <c r="M37" s="14" t="str">
        <f>IF(L37="","",COUNTIF('Sales Funnel'!D:D,Insights!L37))</f>
        <v/>
      </c>
      <c r="N37" s="51" t="str">
        <f t="shared" si="0"/>
        <v/>
      </c>
    </row>
    <row r="38" spans="1:14" ht="25" customHeight="1">
      <c r="A38" s="14" t="str">
        <f>IF('Settings &amp; Instructions'!G39=0,"",'Settings &amp; Instructions'!G39)</f>
        <v/>
      </c>
      <c r="B38" s="50" t="str">
        <f>IF('Settings &amp; Instructions'!H39=0,"",'Settings &amp; Instructions'!H39)</f>
        <v/>
      </c>
      <c r="C38" s="50" t="str">
        <f>IF(A38="","",SUMIFS('Sales Funnel'!G:G,'Sales Funnel'!J:J,Insights!A38,'Sales Funnel'!D:D,"Won"))</f>
        <v/>
      </c>
      <c r="D38" s="50" t="str">
        <f>IF(A38="","",SUMIFS('Sales Funnel'!G:G,'Sales Funnel'!J:J,Insights!A38))</f>
        <v/>
      </c>
      <c r="F38" s="14" t="str">
        <f t="array" ref="F38">IF(IFERROR(INDEX('Sales Funnel'!$A$5:$A$100, MATCH(0,COUNTIF(Insights!$F$16:F37, 'Sales Funnel'!$A$5:$A$100), 0)),"")=0,"",IFERROR(INDEX('Sales Funnel'!$A$5:$A$100, MATCH(0,COUNTIF(Insights!$F$16:F37, 'Sales Funnel'!$A$5:$A$100), 0)),""))</f>
        <v/>
      </c>
      <c r="G38" s="49" t="str">
        <f>IF(F38="","",SUMIFS('Sales Funnel'!E:E,'Sales Funnel'!A:A,Insights!F38,'Sales Funnel'!D:D,"Won"))</f>
        <v/>
      </c>
      <c r="I38" s="14" t="str">
        <f>IF('Settings &amp; Instructions'!G39=0,"",'Settings &amp; Instructions'!G39)</f>
        <v/>
      </c>
      <c r="J38" s="51" t="str">
        <f>IF(I38="","",IFERROR(COUNTIFS('Sales Funnel'!D:D,"Won",'Sales Funnel'!J:J,Insights!I38)/SUM(COUNTIFS('Sales Funnel'!D:D,{"Won","Lost"},'Sales Funnel'!J:J,Insights!I38)),0))</f>
        <v/>
      </c>
      <c r="K38"/>
      <c r="L38" s="14" t="str">
        <f>IF('Settings &amp; Instructions'!A39="","",'Settings &amp; Instructions'!A39)</f>
        <v/>
      </c>
      <c r="M38" s="14" t="str">
        <f>IF(L38="","",COUNTIF('Sales Funnel'!D:D,Insights!L38))</f>
        <v/>
      </c>
      <c r="N38" s="51" t="str">
        <f t="shared" si="0"/>
        <v/>
      </c>
    </row>
    <row r="39" spans="1:14" ht="25" customHeight="1">
      <c r="A39" s="14" t="str">
        <f>IF('Settings &amp; Instructions'!G40=0,"",'Settings &amp; Instructions'!G40)</f>
        <v/>
      </c>
      <c r="B39" s="50" t="str">
        <f>IF('Settings &amp; Instructions'!H40=0,"",'Settings &amp; Instructions'!H40)</f>
        <v/>
      </c>
      <c r="C39" s="50" t="str">
        <f>IF(A39="","",SUMIFS('Sales Funnel'!G:G,'Sales Funnel'!J:J,Insights!A39,'Sales Funnel'!D:D,"Won"))</f>
        <v/>
      </c>
      <c r="D39" s="50" t="str">
        <f>IF(A39="","",SUMIFS('Sales Funnel'!G:G,'Sales Funnel'!J:J,Insights!A39))</f>
        <v/>
      </c>
      <c r="F39" s="14" t="str">
        <f t="array" ref="F39">IF(IFERROR(INDEX('Sales Funnel'!$A$5:$A$100, MATCH(0,COUNTIF(Insights!$F$16:F38, 'Sales Funnel'!$A$5:$A$100), 0)),"")=0,"",IFERROR(INDEX('Sales Funnel'!$A$5:$A$100, MATCH(0,COUNTIF(Insights!$F$16:F38, 'Sales Funnel'!$A$5:$A$100), 0)),""))</f>
        <v/>
      </c>
      <c r="G39" s="49" t="str">
        <f>IF(F39="","",SUMIFS('Sales Funnel'!E:E,'Sales Funnel'!A:A,Insights!F39,'Sales Funnel'!D:D,"Won"))</f>
        <v/>
      </c>
      <c r="I39" s="14" t="str">
        <f>IF('Settings &amp; Instructions'!G40=0,"",'Settings &amp; Instructions'!G40)</f>
        <v/>
      </c>
      <c r="J39" s="51" t="str">
        <f>IF(I39="","",IFERROR(COUNTIFS('Sales Funnel'!D:D,"Won",'Sales Funnel'!J:J,Insights!I39)/SUM(COUNTIFS('Sales Funnel'!D:D,{"Won","Lost"},'Sales Funnel'!J:J,Insights!I39)),0))</f>
        <v/>
      </c>
      <c r="L39" s="14" t="str">
        <f>IF('Settings &amp; Instructions'!A40="","",'Settings &amp; Instructions'!A40)</f>
        <v/>
      </c>
      <c r="M39" s="14" t="str">
        <f>IF(L39="","",COUNTIF('Sales Funnel'!D:D,Insights!L39))</f>
        <v/>
      </c>
      <c r="N39" s="51" t="str">
        <f t="shared" si="0"/>
        <v/>
      </c>
    </row>
    <row r="40" spans="1:14" ht="25" customHeight="1">
      <c r="A40" s="14" t="str">
        <f>IF('Settings &amp; Instructions'!G41=0,"",'Settings &amp; Instructions'!G41)</f>
        <v/>
      </c>
      <c r="B40" s="50" t="str">
        <f>IF('Settings &amp; Instructions'!H41=0,"",'Settings &amp; Instructions'!H41)</f>
        <v/>
      </c>
      <c r="C40" s="50" t="str">
        <f>IF(A40="","",SUMIFS('Sales Funnel'!G:G,'Sales Funnel'!J:J,Insights!A40,'Sales Funnel'!D:D,"Won"))</f>
        <v/>
      </c>
      <c r="D40" s="50" t="str">
        <f>IF(A40="","",SUMIFS('Sales Funnel'!G:G,'Sales Funnel'!J:J,Insights!A40))</f>
        <v/>
      </c>
      <c r="F40" s="14" t="str">
        <f t="array" ref="F40">IF(IFERROR(INDEX('Sales Funnel'!$A$5:$A$100, MATCH(0,COUNTIF(Insights!$F$16:F39, 'Sales Funnel'!$A$5:$A$100), 0)),"")=0,"",IFERROR(INDEX('Sales Funnel'!$A$5:$A$100, MATCH(0,COUNTIF(Insights!$F$16:F39, 'Sales Funnel'!$A$5:$A$100), 0)),""))</f>
        <v/>
      </c>
      <c r="G40" s="49" t="str">
        <f>IF(F40="","",SUMIFS('Sales Funnel'!E:E,'Sales Funnel'!A:A,Insights!F40,'Sales Funnel'!D:D,"Won"))</f>
        <v/>
      </c>
      <c r="I40" s="14" t="str">
        <f>IF('Settings &amp; Instructions'!G41=0,"",'Settings &amp; Instructions'!G41)</f>
        <v/>
      </c>
      <c r="J40" s="51" t="str">
        <f>IF(I40="","",IFERROR(COUNTIFS('Sales Funnel'!D:D,"Won",'Sales Funnel'!J:J,Insights!I40)/SUM(COUNTIFS('Sales Funnel'!D:D,{"Won","Lost"},'Sales Funnel'!J:J,Insights!I40)),0))</f>
        <v/>
      </c>
      <c r="L40" s="14" t="str">
        <f>IF('Settings &amp; Instructions'!A41="","",'Settings &amp; Instructions'!A41)</f>
        <v/>
      </c>
      <c r="M40" s="14" t="str">
        <f>IF(L40="","",COUNTIF('Sales Funnel'!D:D,Insights!L40))</f>
        <v/>
      </c>
      <c r="N40" s="51" t="str">
        <f t="shared" si="0"/>
        <v/>
      </c>
    </row>
    <row r="41" spans="1:14" ht="25" customHeight="1">
      <c r="A41" s="14" t="str">
        <f>IF('Settings &amp; Instructions'!G42=0,"",'Settings &amp; Instructions'!G42)</f>
        <v/>
      </c>
      <c r="B41" s="50" t="str">
        <f>IF('Settings &amp; Instructions'!H42=0,"",'Settings &amp; Instructions'!H42)</f>
        <v/>
      </c>
      <c r="C41" s="50" t="str">
        <f>IF(A41="","",SUMIFS('Sales Funnel'!G:G,'Sales Funnel'!J:J,Insights!A41,'Sales Funnel'!D:D,"Won"))</f>
        <v/>
      </c>
      <c r="D41" s="50" t="str">
        <f>IF(A41="","",SUMIFS('Sales Funnel'!G:G,'Sales Funnel'!J:J,Insights!A41))</f>
        <v/>
      </c>
      <c r="F41" s="14" t="str">
        <f t="array" ref="F41">IF(IFERROR(INDEX('Sales Funnel'!$A$5:$A$100, MATCH(0,COUNTIF(Insights!$F$16:F40, 'Sales Funnel'!$A$5:$A$100), 0)),"")=0,"",IFERROR(INDEX('Sales Funnel'!$A$5:$A$100, MATCH(0,COUNTIF(Insights!$F$16:F40, 'Sales Funnel'!$A$5:$A$100), 0)),""))</f>
        <v/>
      </c>
      <c r="G41" s="49" t="str">
        <f>IF(F41="","",SUMIFS('Sales Funnel'!E:E,'Sales Funnel'!A:A,Insights!F41,'Sales Funnel'!D:D,"Won"))</f>
        <v/>
      </c>
      <c r="I41" s="14" t="str">
        <f>IF('Settings &amp; Instructions'!G42=0,"",'Settings &amp; Instructions'!G42)</f>
        <v/>
      </c>
      <c r="J41" s="51" t="str">
        <f>IF(I41="","",IFERROR(COUNTIFS('Sales Funnel'!D:D,"Won",'Sales Funnel'!J:J,Insights!I41)/SUM(COUNTIFS('Sales Funnel'!D:D,{"Won","Lost"},'Sales Funnel'!J:J,Insights!I41)),0))</f>
        <v/>
      </c>
      <c r="L41" s="14" t="str">
        <f>IF('Settings &amp; Instructions'!A42="","",'Settings &amp; Instructions'!A42)</f>
        <v/>
      </c>
      <c r="M41" s="14" t="str">
        <f>IF(L41="","",COUNTIF('Sales Funnel'!D:D,Insights!L41))</f>
        <v/>
      </c>
      <c r="N41" s="51" t="str">
        <f t="shared" si="0"/>
        <v/>
      </c>
    </row>
    <row r="42" spans="1:14" ht="25" customHeight="1">
      <c r="A42" s="14" t="str">
        <f>IF('Settings &amp; Instructions'!G43=0,"",'Settings &amp; Instructions'!G43)</f>
        <v/>
      </c>
      <c r="B42" s="50" t="str">
        <f>IF('Settings &amp; Instructions'!H43=0,"",'Settings &amp; Instructions'!H43)</f>
        <v/>
      </c>
      <c r="C42" s="50" t="str">
        <f>IF(A42="","",SUMIFS('Sales Funnel'!G:G,'Sales Funnel'!J:J,Insights!A42,'Sales Funnel'!D:D,"Won"))</f>
        <v/>
      </c>
      <c r="D42" s="50" t="str">
        <f>IF(A42="","",SUMIFS('Sales Funnel'!G:G,'Sales Funnel'!J:J,Insights!A42))</f>
        <v/>
      </c>
      <c r="F42" s="14" t="str">
        <f t="array" ref="F42">IF(IFERROR(INDEX('Sales Funnel'!$A$5:$A$100, MATCH(0,COUNTIF(Insights!$F$16:F41, 'Sales Funnel'!$A$5:$A$100), 0)),"")=0,"",IFERROR(INDEX('Sales Funnel'!$A$5:$A$100, MATCH(0,COUNTIF(Insights!$F$16:F41, 'Sales Funnel'!$A$5:$A$100), 0)),""))</f>
        <v/>
      </c>
      <c r="G42" s="49" t="str">
        <f>IF(F42="","",SUMIFS('Sales Funnel'!E:E,'Sales Funnel'!A:A,Insights!F42,'Sales Funnel'!D:D,"Won"))</f>
        <v/>
      </c>
      <c r="I42" s="14" t="str">
        <f>IF('Settings &amp; Instructions'!G43=0,"",'Settings &amp; Instructions'!G43)</f>
        <v/>
      </c>
      <c r="J42" s="51" t="str">
        <f>IF(I42="","",IFERROR(COUNTIFS('Sales Funnel'!D:D,"Won",'Sales Funnel'!J:J,Insights!I42)/SUM(COUNTIFS('Sales Funnel'!D:D,{"Won","Lost"},'Sales Funnel'!J:J,Insights!I42)),0))</f>
        <v/>
      </c>
      <c r="L42" s="14" t="str">
        <f>IF('Settings &amp; Instructions'!A43="","",'Settings &amp; Instructions'!A43)</f>
        <v/>
      </c>
      <c r="M42" s="14" t="str">
        <f>IF(L42="","",COUNTIF('Sales Funnel'!D:D,Insights!L42))</f>
        <v/>
      </c>
      <c r="N42" s="51" t="str">
        <f t="shared" si="0"/>
        <v/>
      </c>
    </row>
    <row r="43" spans="1:14" ht="25" customHeight="1">
      <c r="A43" s="14" t="str">
        <f>IF('Settings &amp; Instructions'!G44=0,"",'Settings &amp; Instructions'!G44)</f>
        <v/>
      </c>
      <c r="B43" s="50" t="str">
        <f>IF('Settings &amp; Instructions'!H44=0,"",'Settings &amp; Instructions'!H44)</f>
        <v/>
      </c>
      <c r="C43" s="50" t="str">
        <f>IF(A43="","",SUMIFS('Sales Funnel'!G:G,'Sales Funnel'!J:J,Insights!A43,'Sales Funnel'!D:D,"Won"))</f>
        <v/>
      </c>
      <c r="D43" s="50" t="str">
        <f>IF(A43="","",SUMIFS('Sales Funnel'!G:G,'Sales Funnel'!J:J,Insights!A43))</f>
        <v/>
      </c>
      <c r="F43" s="14" t="str">
        <f t="array" ref="F43">IF(IFERROR(INDEX('Sales Funnel'!$A$5:$A$100, MATCH(0,COUNTIF(Insights!$F$16:F42, 'Sales Funnel'!$A$5:$A$100), 0)),"")=0,"",IFERROR(INDEX('Sales Funnel'!$A$5:$A$100, MATCH(0,COUNTIF(Insights!$F$16:F42, 'Sales Funnel'!$A$5:$A$100), 0)),""))</f>
        <v/>
      </c>
      <c r="G43" s="49" t="str">
        <f>IF(F43="","",SUMIFS('Sales Funnel'!E:E,'Sales Funnel'!A:A,Insights!F43,'Sales Funnel'!D:D,"Won"))</f>
        <v/>
      </c>
      <c r="I43" s="14" t="str">
        <f>IF('Settings &amp; Instructions'!G44=0,"",'Settings &amp; Instructions'!G44)</f>
        <v/>
      </c>
      <c r="J43" s="51" t="str">
        <f>IF(I43="","",IFERROR(COUNTIFS('Sales Funnel'!D:D,"Won",'Sales Funnel'!J:J,Insights!I43)/SUM(COUNTIFS('Sales Funnel'!D:D,{"Won","Lost"},'Sales Funnel'!J:J,Insights!I43)),0))</f>
        <v/>
      </c>
      <c r="L43" s="14" t="str">
        <f>IF('Settings &amp; Instructions'!A44="","",'Settings &amp; Instructions'!A44)</f>
        <v/>
      </c>
      <c r="M43" s="14" t="str">
        <f>IF(L43="","",COUNTIF('Sales Funnel'!D:D,Insights!L43))</f>
        <v/>
      </c>
      <c r="N43" s="51" t="str">
        <f t="shared" si="0"/>
        <v/>
      </c>
    </row>
    <row r="44" spans="1:14" ht="25" customHeight="1">
      <c r="A44" s="14" t="str">
        <f>IF('Settings &amp; Instructions'!G45=0,"",'Settings &amp; Instructions'!G45)</f>
        <v/>
      </c>
      <c r="B44" s="50" t="str">
        <f>IF('Settings &amp; Instructions'!H45=0,"",'Settings &amp; Instructions'!H45)</f>
        <v/>
      </c>
      <c r="C44" s="50" t="str">
        <f>IF(A44="","",SUMIFS('Sales Funnel'!G:G,'Sales Funnel'!J:J,Insights!A44,'Sales Funnel'!D:D,"Won"))</f>
        <v/>
      </c>
      <c r="D44" s="50" t="str">
        <f>IF(A44="","",SUMIFS('Sales Funnel'!G:G,'Sales Funnel'!J:J,Insights!A44))</f>
        <v/>
      </c>
      <c r="F44" s="14" t="str">
        <f t="array" ref="F44">IF(IFERROR(INDEX('Sales Funnel'!$A$5:$A$100, MATCH(0,COUNTIF(Insights!$F$16:F43, 'Sales Funnel'!$A$5:$A$100), 0)),"")=0,"",IFERROR(INDEX('Sales Funnel'!$A$5:$A$100, MATCH(0,COUNTIF(Insights!$F$16:F43, 'Sales Funnel'!$A$5:$A$100), 0)),""))</f>
        <v/>
      </c>
      <c r="G44" s="49" t="str">
        <f>IF(F44="","",SUMIFS('Sales Funnel'!E:E,'Sales Funnel'!A:A,Insights!F44,'Sales Funnel'!D:D,"Won"))</f>
        <v/>
      </c>
      <c r="I44" s="14" t="str">
        <f>IF('Settings &amp; Instructions'!G45=0,"",'Settings &amp; Instructions'!G45)</f>
        <v/>
      </c>
      <c r="J44" s="51" t="str">
        <f>IF(I44="","",IFERROR(COUNTIFS('Sales Funnel'!D:D,"Won",'Sales Funnel'!J:J,Insights!I44)/SUM(COUNTIFS('Sales Funnel'!D:D,{"Won","Lost"},'Sales Funnel'!J:J,Insights!I44)),0))</f>
        <v/>
      </c>
      <c r="L44" s="14" t="str">
        <f>IF('Settings &amp; Instructions'!A45="","",'Settings &amp; Instructions'!A45)</f>
        <v/>
      </c>
      <c r="M44" s="14" t="str">
        <f>IF(L44="","",COUNTIF('Sales Funnel'!D:D,Insights!L44))</f>
        <v/>
      </c>
      <c r="N44" s="51" t="str">
        <f t="shared" si="0"/>
        <v/>
      </c>
    </row>
    <row r="45" spans="1:14" ht="25" customHeight="1">
      <c r="A45" s="14" t="str">
        <f>IF('Settings &amp; Instructions'!G46=0,"",'Settings &amp; Instructions'!G46)</f>
        <v/>
      </c>
      <c r="B45" s="50" t="str">
        <f>IF('Settings &amp; Instructions'!H46=0,"",'Settings &amp; Instructions'!H46)</f>
        <v/>
      </c>
      <c r="C45" s="50" t="str">
        <f>IF(A45="","",SUMIFS('Sales Funnel'!G:G,'Sales Funnel'!J:J,Insights!A45,'Sales Funnel'!D:D,"Won"))</f>
        <v/>
      </c>
      <c r="D45" s="50" t="str">
        <f>IF(A45="","",SUMIFS('Sales Funnel'!G:G,'Sales Funnel'!J:J,Insights!A45))</f>
        <v/>
      </c>
      <c r="F45" s="14" t="str">
        <f t="array" ref="F45">IF(IFERROR(INDEX('Sales Funnel'!$A$5:$A$100, MATCH(0,COUNTIF(Insights!$F$16:F44, 'Sales Funnel'!$A$5:$A$100), 0)),"")=0,"",IFERROR(INDEX('Sales Funnel'!$A$5:$A$100, MATCH(0,COUNTIF(Insights!$F$16:F44, 'Sales Funnel'!$A$5:$A$100), 0)),""))</f>
        <v/>
      </c>
      <c r="G45" s="49" t="str">
        <f>IF(F45="","",SUMIFS('Sales Funnel'!E:E,'Sales Funnel'!A:A,Insights!F45,'Sales Funnel'!D:D,"Won"))</f>
        <v/>
      </c>
      <c r="I45" s="14" t="str">
        <f>IF('Settings &amp; Instructions'!G46=0,"",'Settings &amp; Instructions'!G46)</f>
        <v/>
      </c>
      <c r="J45" s="51" t="str">
        <f>IF(I45="","",IFERROR(COUNTIFS('Sales Funnel'!D:D,"Won",'Sales Funnel'!J:J,Insights!I45)/SUM(COUNTIFS('Sales Funnel'!D:D,{"Won","Lost"},'Sales Funnel'!J:J,Insights!I45)),0))</f>
        <v/>
      </c>
      <c r="L45" s="14" t="str">
        <f>IF('Settings &amp; Instructions'!A46="","",'Settings &amp; Instructions'!A46)</f>
        <v/>
      </c>
      <c r="M45" s="14" t="str">
        <f>IF(L45="","",COUNTIF('Sales Funnel'!D:D,Insights!L45))</f>
        <v/>
      </c>
      <c r="N45" s="51" t="str">
        <f t="shared" si="0"/>
        <v/>
      </c>
    </row>
    <row r="46" spans="1:14" ht="25" customHeight="1">
      <c r="A46" s="14" t="str">
        <f>IF('Settings &amp; Instructions'!G47=0,"",'Settings &amp; Instructions'!G47)</f>
        <v/>
      </c>
      <c r="B46" s="50" t="str">
        <f>IF('Settings &amp; Instructions'!H47=0,"",'Settings &amp; Instructions'!H47)</f>
        <v/>
      </c>
      <c r="C46" s="50" t="str">
        <f>IF(A46="","",SUMIFS('Sales Funnel'!G:G,'Sales Funnel'!J:J,Insights!A46,'Sales Funnel'!D:D,"Won"))</f>
        <v/>
      </c>
      <c r="D46" s="50" t="str">
        <f>IF(A46="","",SUMIFS('Sales Funnel'!G:G,'Sales Funnel'!J:J,Insights!A46))</f>
        <v/>
      </c>
      <c r="F46" s="14" t="str">
        <f t="array" ref="F46">IF(IFERROR(INDEX('Sales Funnel'!$A$5:$A$100, MATCH(0,COUNTIF(Insights!$F$16:F45, 'Sales Funnel'!$A$5:$A$100), 0)),"")=0,"",IFERROR(INDEX('Sales Funnel'!$A$5:$A$100, MATCH(0,COUNTIF(Insights!$F$16:F45, 'Sales Funnel'!$A$5:$A$100), 0)),""))</f>
        <v/>
      </c>
      <c r="G46" s="49" t="str">
        <f>IF(F46="","",SUMIFS('Sales Funnel'!E:E,'Sales Funnel'!A:A,Insights!F46,'Sales Funnel'!D:D,"Won"))</f>
        <v/>
      </c>
      <c r="I46" s="14" t="str">
        <f>IF('Settings &amp; Instructions'!G47=0,"",'Settings &amp; Instructions'!G47)</f>
        <v/>
      </c>
      <c r="J46" s="51" t="str">
        <f>IF(I46="","",IFERROR(COUNTIFS('Sales Funnel'!D:D,"Won",'Sales Funnel'!J:J,Insights!I46)/SUM(COUNTIFS('Sales Funnel'!D:D,{"Won","Lost"},'Sales Funnel'!J:J,Insights!I46)),0))</f>
        <v/>
      </c>
      <c r="L46" s="14" t="str">
        <f>IF('Settings &amp; Instructions'!A47="","",'Settings &amp; Instructions'!A47)</f>
        <v/>
      </c>
      <c r="M46" s="14" t="str">
        <f>IF(L46="","",COUNTIF('Sales Funnel'!D:D,Insights!L46))</f>
        <v/>
      </c>
      <c r="N46" s="51" t="str">
        <f t="shared" si="0"/>
        <v/>
      </c>
    </row>
    <row r="47" spans="1:14" ht="25" customHeight="1">
      <c r="A47" s="14" t="str">
        <f>IF('Settings &amp; Instructions'!G48=0,"",'Settings &amp; Instructions'!G48)</f>
        <v/>
      </c>
      <c r="B47" s="50" t="str">
        <f>IF('Settings &amp; Instructions'!H48=0,"",'Settings &amp; Instructions'!H48)</f>
        <v/>
      </c>
      <c r="C47" s="50" t="str">
        <f>IF(A47="","",SUMIFS('Sales Funnel'!G:G,'Sales Funnel'!J:J,Insights!A47,'Sales Funnel'!D:D,"Won"))</f>
        <v/>
      </c>
      <c r="D47" s="50" t="str">
        <f>IF(A47="","",SUMIFS('Sales Funnel'!G:G,'Sales Funnel'!J:J,Insights!A47))</f>
        <v/>
      </c>
      <c r="F47" s="14" t="str">
        <f t="array" ref="F47">IF(IFERROR(INDEX('Sales Funnel'!$A$5:$A$100, MATCH(0,COUNTIF(Insights!$F$16:F46, 'Sales Funnel'!$A$5:$A$100), 0)),"")=0,"",IFERROR(INDEX('Sales Funnel'!$A$5:$A$100, MATCH(0,COUNTIF(Insights!$F$16:F46, 'Sales Funnel'!$A$5:$A$100), 0)),""))</f>
        <v/>
      </c>
      <c r="G47" s="49" t="str">
        <f>IF(F47="","",SUMIFS('Sales Funnel'!E:E,'Sales Funnel'!A:A,Insights!F47,'Sales Funnel'!D:D,"Won"))</f>
        <v/>
      </c>
      <c r="I47" s="14" t="str">
        <f>IF('Settings &amp; Instructions'!G48=0,"",'Settings &amp; Instructions'!G48)</f>
        <v/>
      </c>
      <c r="J47" s="51" t="str">
        <f>IF(I47="","",IFERROR(COUNTIFS('Sales Funnel'!D:D,"Won",'Sales Funnel'!J:J,Insights!I47)/SUM(COUNTIFS('Sales Funnel'!D:D,{"Won","Lost"},'Sales Funnel'!J:J,Insights!I47)),0))</f>
        <v/>
      </c>
      <c r="L47" s="14" t="str">
        <f>IF('Settings &amp; Instructions'!A48="","",'Settings &amp; Instructions'!A48)</f>
        <v/>
      </c>
      <c r="M47" s="14" t="str">
        <f>IF(L47="","",COUNTIF('Sales Funnel'!D:D,Insights!L47))</f>
        <v/>
      </c>
      <c r="N47" s="51" t="str">
        <f t="shared" si="0"/>
        <v/>
      </c>
    </row>
    <row r="48" spans="1:14" ht="25" customHeight="1">
      <c r="A48" s="14" t="str">
        <f>IF('Settings &amp; Instructions'!G49=0,"",'Settings &amp; Instructions'!G49)</f>
        <v/>
      </c>
      <c r="B48" s="50" t="str">
        <f>IF('Settings &amp; Instructions'!H49=0,"",'Settings &amp; Instructions'!H49)</f>
        <v/>
      </c>
      <c r="C48" s="50" t="str">
        <f>IF(A48="","",SUMIFS('Sales Funnel'!G:G,'Sales Funnel'!J:J,Insights!A48,'Sales Funnel'!D:D,"Won"))</f>
        <v/>
      </c>
      <c r="D48" s="50" t="str">
        <f>IF(A48="","",SUMIFS('Sales Funnel'!G:G,'Sales Funnel'!J:J,Insights!A48))</f>
        <v/>
      </c>
      <c r="F48" s="14" t="str">
        <f t="array" ref="F48">IF(IFERROR(INDEX('Sales Funnel'!$A$5:$A$100, MATCH(0,COUNTIF(Insights!$F$16:F47, 'Sales Funnel'!$A$5:$A$100), 0)),"")=0,"",IFERROR(INDEX('Sales Funnel'!$A$5:$A$100, MATCH(0,COUNTIF(Insights!$F$16:F47, 'Sales Funnel'!$A$5:$A$100), 0)),""))</f>
        <v/>
      </c>
      <c r="G48" s="49" t="str">
        <f>IF(F48="","",SUMIFS('Sales Funnel'!E:E,'Sales Funnel'!A:A,Insights!F48,'Sales Funnel'!D:D,"Won"))</f>
        <v/>
      </c>
      <c r="I48" s="14" t="str">
        <f>IF('Settings &amp; Instructions'!G49=0,"",'Settings &amp; Instructions'!G49)</f>
        <v/>
      </c>
      <c r="J48" s="51" t="str">
        <f>IF(I48="","",IFERROR(COUNTIFS('Sales Funnel'!D:D,"Won",'Sales Funnel'!J:J,Insights!I48)/SUM(COUNTIFS('Sales Funnel'!D:D,{"Won","Lost"},'Sales Funnel'!J:J,Insights!I48)),0))</f>
        <v/>
      </c>
      <c r="L48" s="14" t="str">
        <f>IF('Settings &amp; Instructions'!A49="","",'Settings &amp; Instructions'!A49)</f>
        <v/>
      </c>
      <c r="M48" s="14" t="str">
        <f>IF(L48="","",COUNTIF('Sales Funnel'!D:D,Insights!L48))</f>
        <v/>
      </c>
      <c r="N48" s="51" t="str">
        <f t="shared" si="0"/>
        <v/>
      </c>
    </row>
    <row r="49" spans="1:14" ht="25" customHeight="1">
      <c r="A49" s="14" t="str">
        <f>IF('Settings &amp; Instructions'!G50=0,"",'Settings &amp; Instructions'!G50)</f>
        <v/>
      </c>
      <c r="B49" s="50" t="str">
        <f>IF('Settings &amp; Instructions'!H50=0,"",'Settings &amp; Instructions'!H50)</f>
        <v/>
      </c>
      <c r="C49" s="50" t="str">
        <f>IF(A49="","",SUMIFS('Sales Funnel'!G:G,'Sales Funnel'!J:J,Insights!A49,'Sales Funnel'!D:D,"Won"))</f>
        <v/>
      </c>
      <c r="D49" s="50" t="str">
        <f>IF(A49="","",SUMIFS('Sales Funnel'!G:G,'Sales Funnel'!J:J,Insights!A49))</f>
        <v/>
      </c>
      <c r="F49" s="14" t="str">
        <f t="array" ref="F49">IF(IFERROR(INDEX('Sales Funnel'!$A$5:$A$100, MATCH(0,COUNTIF(Insights!$F$16:F48, 'Sales Funnel'!$A$5:$A$100), 0)),"")=0,"",IFERROR(INDEX('Sales Funnel'!$A$5:$A$100, MATCH(0,COUNTIF(Insights!$F$16:F48, 'Sales Funnel'!$A$5:$A$100), 0)),""))</f>
        <v/>
      </c>
      <c r="G49" s="49" t="str">
        <f>IF(F49="","",SUMIFS('Sales Funnel'!E:E,'Sales Funnel'!A:A,Insights!F49,'Sales Funnel'!D:D,"Won"))</f>
        <v/>
      </c>
      <c r="I49" s="14" t="str">
        <f>IF('Settings &amp; Instructions'!G50=0,"",'Settings &amp; Instructions'!G50)</f>
        <v/>
      </c>
      <c r="J49" s="51" t="str">
        <f>IF(I49="","",IFERROR(COUNTIFS('Sales Funnel'!D:D,"Won",'Sales Funnel'!J:J,Insights!I49)/SUM(COUNTIFS('Sales Funnel'!D:D,{"Won","Lost"},'Sales Funnel'!J:J,Insights!I49)),0))</f>
        <v/>
      </c>
      <c r="L49" s="14" t="str">
        <f>IF('Settings &amp; Instructions'!A50="","",'Settings &amp; Instructions'!A50)</f>
        <v/>
      </c>
      <c r="M49" s="14" t="str">
        <f>IF(L49="","",COUNTIF('Sales Funnel'!D:D,Insights!L49))</f>
        <v/>
      </c>
      <c r="N49" s="51" t="str">
        <f t="shared" si="0"/>
        <v/>
      </c>
    </row>
    <row r="50" spans="1:14" ht="25" customHeight="1">
      <c r="A50" s="14" t="str">
        <f>IF('Settings &amp; Instructions'!G51=0,"",'Settings &amp; Instructions'!G51)</f>
        <v/>
      </c>
      <c r="B50" s="50" t="str">
        <f>IF('Settings &amp; Instructions'!H51=0,"",'Settings &amp; Instructions'!H51)</f>
        <v/>
      </c>
      <c r="C50" s="50" t="str">
        <f>IF(A50="","",SUMIFS('Sales Funnel'!G:G,'Sales Funnel'!J:J,Insights!A50,'Sales Funnel'!D:D,"Won"))</f>
        <v/>
      </c>
      <c r="D50" s="50" t="str">
        <f>IF(A50="","",SUMIFS('Sales Funnel'!G:G,'Sales Funnel'!J:J,Insights!A50))</f>
        <v/>
      </c>
      <c r="F50" s="14" t="str">
        <f t="array" ref="F50">IF(IFERROR(INDEX('Sales Funnel'!$A$5:$A$100, MATCH(0,COUNTIF(Insights!$F$16:F49, 'Sales Funnel'!$A$5:$A$100), 0)),"")=0,"",IFERROR(INDEX('Sales Funnel'!$A$5:$A$100, MATCH(0,COUNTIF(Insights!$F$16:F49, 'Sales Funnel'!$A$5:$A$100), 0)),""))</f>
        <v/>
      </c>
      <c r="G50" s="49" t="str">
        <f>IF(F50="","",SUMIFS('Sales Funnel'!E:E,'Sales Funnel'!A:A,Insights!F50,'Sales Funnel'!D:D,"Won"))</f>
        <v/>
      </c>
      <c r="I50" s="14" t="str">
        <f>IF('Settings &amp; Instructions'!G51=0,"",'Settings &amp; Instructions'!G51)</f>
        <v/>
      </c>
      <c r="J50" s="51" t="str">
        <f>IF(I50="","",IFERROR(COUNTIFS('Sales Funnel'!D:D,"Won",'Sales Funnel'!J:J,Insights!I50)/SUM(COUNTIFS('Sales Funnel'!D:D,{"Won","Lost"},'Sales Funnel'!J:J,Insights!I50)),0))</f>
        <v/>
      </c>
      <c r="L50" s="14" t="str">
        <f>IF('Settings &amp; Instructions'!A51="","",'Settings &amp; Instructions'!A51)</f>
        <v/>
      </c>
      <c r="M50" s="14" t="str">
        <f>IF(L50="","",COUNTIF('Sales Funnel'!D:D,Insights!L50))</f>
        <v/>
      </c>
      <c r="N50" s="51" t="str">
        <f t="shared" si="0"/>
        <v/>
      </c>
    </row>
    <row r="51" spans="1:14" ht="25" customHeight="1">
      <c r="A51" s="14" t="str">
        <f>IF('Settings &amp; Instructions'!G52=0,"",'Settings &amp; Instructions'!G52)</f>
        <v/>
      </c>
      <c r="B51" s="50" t="str">
        <f>IF('Settings &amp; Instructions'!H52=0,"",'Settings &amp; Instructions'!H52)</f>
        <v/>
      </c>
      <c r="C51" s="50" t="str">
        <f>IF(A51="","",SUMIFS('Sales Funnel'!G:G,'Sales Funnel'!J:J,Insights!A51,'Sales Funnel'!D:D,"Won"))</f>
        <v/>
      </c>
      <c r="D51" s="50" t="str">
        <f>IF(A51="","",SUMIFS('Sales Funnel'!G:G,'Sales Funnel'!J:J,Insights!A51))</f>
        <v/>
      </c>
      <c r="F51" s="14" t="str">
        <f t="array" ref="F51">IF(IFERROR(INDEX('Sales Funnel'!$A$5:$A$100, MATCH(0,COUNTIF(Insights!$F$16:F50, 'Sales Funnel'!$A$5:$A$100), 0)),"")=0,"",IFERROR(INDEX('Sales Funnel'!$A$5:$A$100, MATCH(0,COUNTIF(Insights!$F$16:F50, 'Sales Funnel'!$A$5:$A$100), 0)),""))</f>
        <v/>
      </c>
      <c r="G51" s="49" t="str">
        <f>IF(F51="","",SUMIFS('Sales Funnel'!E:E,'Sales Funnel'!A:A,Insights!F51,'Sales Funnel'!D:D,"Won"))</f>
        <v/>
      </c>
      <c r="I51" s="14" t="str">
        <f>IF('Settings &amp; Instructions'!G52=0,"",'Settings &amp; Instructions'!G52)</f>
        <v/>
      </c>
      <c r="J51" s="51" t="str">
        <f>IF(I51="","",IFERROR(COUNTIFS('Sales Funnel'!D:D,"Won",'Sales Funnel'!J:J,Insights!I51)/SUM(COUNTIFS('Sales Funnel'!D:D,{"Won","Lost"},'Sales Funnel'!J:J,Insights!I51)),0))</f>
        <v/>
      </c>
      <c r="L51" s="14" t="str">
        <f>IF('Settings &amp; Instructions'!A52="","",'Settings &amp; Instructions'!A52)</f>
        <v/>
      </c>
      <c r="M51" s="14" t="str">
        <f>IF(L51="","",COUNTIF('Sales Funnel'!D:D,Insights!L51))</f>
        <v/>
      </c>
      <c r="N51" s="51" t="str">
        <f t="shared" si="0"/>
        <v/>
      </c>
    </row>
    <row r="52" spans="1:14" ht="25" customHeight="1">
      <c r="A52" s="14" t="str">
        <f>IF('Settings &amp; Instructions'!G53=0,"",'Settings &amp; Instructions'!G53)</f>
        <v/>
      </c>
      <c r="B52" s="50" t="str">
        <f>IF('Settings &amp; Instructions'!H53=0,"",'Settings &amp; Instructions'!H53)</f>
        <v/>
      </c>
      <c r="C52" s="50" t="str">
        <f>IF(A52="","",SUMIFS('Sales Funnel'!G:G,'Sales Funnel'!J:J,Insights!A52,'Sales Funnel'!D:D,"Won"))</f>
        <v/>
      </c>
      <c r="D52" s="50" t="str">
        <f>IF(A52="","",SUMIFS('Sales Funnel'!G:G,'Sales Funnel'!J:J,Insights!A52))</f>
        <v/>
      </c>
      <c r="F52" s="14" t="str">
        <f t="array" ref="F52">IF(IFERROR(INDEX('Sales Funnel'!$A$5:$A$100, MATCH(0,COUNTIF(Insights!$F$16:F51, 'Sales Funnel'!$A$5:$A$100), 0)),"")=0,"",IFERROR(INDEX('Sales Funnel'!$A$5:$A$100, MATCH(0,COUNTIF(Insights!$F$16:F51, 'Sales Funnel'!$A$5:$A$100), 0)),""))</f>
        <v/>
      </c>
      <c r="G52" s="49" t="str">
        <f>IF(F52="","",SUMIFS('Sales Funnel'!E:E,'Sales Funnel'!A:A,Insights!F52,'Sales Funnel'!D:D,"Won"))</f>
        <v/>
      </c>
      <c r="I52" s="14" t="str">
        <f>IF('Settings &amp; Instructions'!G53=0,"",'Settings &amp; Instructions'!G53)</f>
        <v/>
      </c>
      <c r="J52" s="51" t="str">
        <f>IF(I52="","",IFERROR(COUNTIFS('Sales Funnel'!D:D,"Won",'Sales Funnel'!J:J,Insights!I52)/SUM(COUNTIFS('Sales Funnel'!D:D,{"Won","Lost"},'Sales Funnel'!J:J,Insights!I52)),0))</f>
        <v/>
      </c>
      <c r="L52" s="14" t="str">
        <f>IF('Settings &amp; Instructions'!A53="","",'Settings &amp; Instructions'!A53)</f>
        <v/>
      </c>
      <c r="M52" s="14" t="str">
        <f>IF(L52="","",COUNTIF('Sales Funnel'!D:D,Insights!L52))</f>
        <v/>
      </c>
      <c r="N52" s="51" t="str">
        <f t="shared" si="0"/>
        <v/>
      </c>
    </row>
    <row r="53" spans="1:14" ht="25" customHeight="1">
      <c r="A53" s="14" t="str">
        <f>IF('Settings &amp; Instructions'!G54=0,"",'Settings &amp; Instructions'!G54)</f>
        <v/>
      </c>
      <c r="B53" s="50" t="str">
        <f>IF('Settings &amp; Instructions'!H54=0,"",'Settings &amp; Instructions'!H54)</f>
        <v/>
      </c>
      <c r="C53" s="50" t="str">
        <f>IF(A53="","",SUMIFS('Sales Funnel'!G:G,'Sales Funnel'!J:J,Insights!A53,'Sales Funnel'!D:D,"Won"))</f>
        <v/>
      </c>
      <c r="D53" s="50" t="str">
        <f>IF(A53="","",SUMIFS('Sales Funnel'!G:G,'Sales Funnel'!J:J,Insights!A53))</f>
        <v/>
      </c>
      <c r="F53" s="14" t="str">
        <f t="array" ref="F53">IF(IFERROR(INDEX('Sales Funnel'!$A$5:$A$100, MATCH(0,COUNTIF(Insights!$F$16:F52, 'Sales Funnel'!$A$5:$A$100), 0)),"")=0,"",IFERROR(INDEX('Sales Funnel'!$A$5:$A$100, MATCH(0,COUNTIF(Insights!$F$16:F52, 'Sales Funnel'!$A$5:$A$100), 0)),""))</f>
        <v/>
      </c>
      <c r="G53" s="49" t="str">
        <f>IF(F53="","",SUMIFS('Sales Funnel'!E:E,'Sales Funnel'!A:A,Insights!F53,'Sales Funnel'!D:D,"Won"))</f>
        <v/>
      </c>
      <c r="I53" s="14" t="str">
        <f>IF('Settings &amp; Instructions'!G54=0,"",'Settings &amp; Instructions'!G54)</f>
        <v/>
      </c>
      <c r="J53" s="51" t="str">
        <f>IF(I53="","",IFERROR(COUNTIFS('Sales Funnel'!D:D,"Won",'Sales Funnel'!J:J,Insights!I53)/SUM(COUNTIFS('Sales Funnel'!D:D,{"Won","Lost"},'Sales Funnel'!J:J,Insights!I53)),0))</f>
        <v/>
      </c>
      <c r="L53" s="14" t="str">
        <f>IF('Settings &amp; Instructions'!A54="","",'Settings &amp; Instructions'!A54)</f>
        <v/>
      </c>
      <c r="M53" s="14" t="str">
        <f>IF(L53="","",COUNTIF('Sales Funnel'!D:D,Insights!L53))</f>
        <v/>
      </c>
      <c r="N53" s="51" t="str">
        <f t="shared" si="0"/>
        <v/>
      </c>
    </row>
    <row r="54" spans="1:14" ht="25" customHeight="1">
      <c r="A54" s="14" t="str">
        <f>IF('Settings &amp; Instructions'!G55=0,"",'Settings &amp; Instructions'!G55)</f>
        <v/>
      </c>
      <c r="B54" s="50" t="str">
        <f>IF('Settings &amp; Instructions'!H55=0,"",'Settings &amp; Instructions'!H55)</f>
        <v/>
      </c>
      <c r="C54" s="50" t="str">
        <f>IF(A54="","",SUMIFS('Sales Funnel'!G:G,'Sales Funnel'!J:J,Insights!A54,'Sales Funnel'!D:D,"Won"))</f>
        <v/>
      </c>
      <c r="D54" s="50" t="str">
        <f>IF(A54="","",SUMIFS('Sales Funnel'!G:G,'Sales Funnel'!J:J,Insights!A54))</f>
        <v/>
      </c>
      <c r="F54" s="14" t="str">
        <f t="array" ref="F54">IF(IFERROR(INDEX('Sales Funnel'!$A$5:$A$100, MATCH(0,COUNTIF(Insights!$F$16:F53, 'Sales Funnel'!$A$5:$A$100), 0)),"")=0,"",IFERROR(INDEX('Sales Funnel'!$A$5:$A$100, MATCH(0,COUNTIF(Insights!$F$16:F53, 'Sales Funnel'!$A$5:$A$100), 0)),""))</f>
        <v/>
      </c>
      <c r="G54" s="49" t="str">
        <f>IF(F54="","",SUMIFS('Sales Funnel'!E:E,'Sales Funnel'!A:A,Insights!F54,'Sales Funnel'!D:D,"Won"))</f>
        <v/>
      </c>
      <c r="I54" s="14" t="str">
        <f>IF('Settings &amp; Instructions'!G55=0,"",'Settings &amp; Instructions'!G55)</f>
        <v/>
      </c>
      <c r="J54" s="51" t="str">
        <f>IF(I54="","",IFERROR(COUNTIFS('Sales Funnel'!D:D,"Won",'Sales Funnel'!J:J,Insights!I54)/SUM(COUNTIFS('Sales Funnel'!D:D,{"Won","Lost"},'Sales Funnel'!J:J,Insights!I54)),0))</f>
        <v/>
      </c>
      <c r="L54" s="14" t="str">
        <f>IF('Settings &amp; Instructions'!A55="","",'Settings &amp; Instructions'!A55)</f>
        <v/>
      </c>
      <c r="M54" s="14" t="str">
        <f>IF(L54="","",COUNTIF('Sales Funnel'!D:D,Insights!L54))</f>
        <v/>
      </c>
      <c r="N54" s="51" t="str">
        <f t="shared" si="0"/>
        <v/>
      </c>
    </row>
    <row r="55" spans="1:14" ht="25" customHeight="1">
      <c r="A55" s="14" t="str">
        <f>IF('Settings &amp; Instructions'!G56=0,"",'Settings &amp; Instructions'!G56)</f>
        <v/>
      </c>
      <c r="B55" s="50" t="str">
        <f>IF('Settings &amp; Instructions'!H56=0,"",'Settings &amp; Instructions'!H56)</f>
        <v/>
      </c>
      <c r="C55" s="50" t="str">
        <f>IF(A55="","",SUMIFS('Sales Funnel'!G:G,'Sales Funnel'!J:J,Insights!A55,'Sales Funnel'!D:D,"Won"))</f>
        <v/>
      </c>
      <c r="D55" s="50" t="str">
        <f>IF(A55="","",SUMIFS('Sales Funnel'!G:G,'Sales Funnel'!J:J,Insights!A55))</f>
        <v/>
      </c>
      <c r="F55" s="14" t="str">
        <f t="array" ref="F55">IF(IFERROR(INDEX('Sales Funnel'!$A$5:$A$100, MATCH(0,COUNTIF(Insights!$F$16:F54, 'Sales Funnel'!$A$5:$A$100), 0)),"")=0,"",IFERROR(INDEX('Sales Funnel'!$A$5:$A$100, MATCH(0,COUNTIF(Insights!$F$16:F54, 'Sales Funnel'!$A$5:$A$100), 0)),""))</f>
        <v/>
      </c>
      <c r="G55" s="49" t="str">
        <f>IF(F55="","",SUMIFS('Sales Funnel'!E:E,'Sales Funnel'!A:A,Insights!F55,'Sales Funnel'!D:D,"Won"))</f>
        <v/>
      </c>
      <c r="I55" s="14" t="str">
        <f>IF('Settings &amp; Instructions'!G56=0,"",'Settings &amp; Instructions'!G56)</f>
        <v/>
      </c>
      <c r="J55" s="51" t="str">
        <f>IF(I55="","",IFERROR(COUNTIFS('Sales Funnel'!D:D,"Won",'Sales Funnel'!J:J,Insights!I55)/SUM(COUNTIFS('Sales Funnel'!D:D,{"Won","Lost"},'Sales Funnel'!J:J,Insights!I55)),0))</f>
        <v/>
      </c>
      <c r="L55" s="14" t="str">
        <f>IF('Settings &amp; Instructions'!A56="","",'Settings &amp; Instructions'!A56)</f>
        <v/>
      </c>
      <c r="M55" s="14" t="str">
        <f>IF(L55="","",COUNTIF('Sales Funnel'!D:D,Insights!L55))</f>
        <v/>
      </c>
      <c r="N55" s="51" t="str">
        <f t="shared" si="0"/>
        <v/>
      </c>
    </row>
    <row r="56" spans="1:14" ht="25" customHeight="1">
      <c r="A56" s="14" t="str">
        <f>IF('Settings &amp; Instructions'!G57=0,"",'Settings &amp; Instructions'!G57)</f>
        <v/>
      </c>
      <c r="B56" s="50" t="str">
        <f>IF('Settings &amp; Instructions'!H57=0,"",'Settings &amp; Instructions'!H57)</f>
        <v/>
      </c>
      <c r="C56" s="50" t="str">
        <f>IF(A56="","",SUMIFS('Sales Funnel'!G:G,'Sales Funnel'!J:J,Insights!A56,'Sales Funnel'!D:D,"Won"))</f>
        <v/>
      </c>
      <c r="D56" s="50" t="str">
        <f>IF(A56="","",SUMIFS('Sales Funnel'!G:G,'Sales Funnel'!J:J,Insights!A56))</f>
        <v/>
      </c>
      <c r="F56" s="14" t="str">
        <f t="array" ref="F56">IF(IFERROR(INDEX('Sales Funnel'!$A$5:$A$100, MATCH(0,COUNTIF(Insights!$F$16:F55, 'Sales Funnel'!$A$5:$A$100), 0)),"")=0,"",IFERROR(INDEX('Sales Funnel'!$A$5:$A$100, MATCH(0,COUNTIF(Insights!$F$16:F55, 'Sales Funnel'!$A$5:$A$100), 0)),""))</f>
        <v/>
      </c>
      <c r="G56" s="49" t="str">
        <f>IF(F56="","",SUMIFS('Sales Funnel'!E:E,'Sales Funnel'!A:A,Insights!F56,'Sales Funnel'!D:D,"Won"))</f>
        <v/>
      </c>
      <c r="I56" s="14" t="str">
        <f>IF('Settings &amp; Instructions'!G57=0,"",'Settings &amp; Instructions'!G57)</f>
        <v/>
      </c>
      <c r="J56" s="51" t="str">
        <f>IF(I56="","",IFERROR(COUNTIFS('Sales Funnel'!D:D,"Won",'Sales Funnel'!J:J,Insights!I56)/SUM(COUNTIFS('Sales Funnel'!D:D,{"Won","Lost"},'Sales Funnel'!J:J,Insights!I56)),0))</f>
        <v/>
      </c>
      <c r="L56" s="14" t="str">
        <f>IF('Settings &amp; Instructions'!A57="","",'Settings &amp; Instructions'!A57)</f>
        <v/>
      </c>
      <c r="M56" s="14" t="str">
        <f>IF(L56="","",COUNTIF('Sales Funnel'!D:D,Insights!L56))</f>
        <v/>
      </c>
      <c r="N56" s="51" t="str">
        <f t="shared" si="0"/>
        <v/>
      </c>
    </row>
    <row r="57" spans="1:14" ht="25" customHeight="1">
      <c r="A57" s="14" t="str">
        <f>IF('Settings &amp; Instructions'!G58=0,"",'Settings &amp; Instructions'!G58)</f>
        <v/>
      </c>
      <c r="B57" s="50" t="str">
        <f>IF('Settings &amp; Instructions'!H58=0,"",'Settings &amp; Instructions'!H58)</f>
        <v/>
      </c>
      <c r="C57" s="50" t="str">
        <f>IF(A57="","",SUMIFS('Sales Funnel'!G:G,'Sales Funnel'!J:J,Insights!A57,'Sales Funnel'!D:D,"Won"))</f>
        <v/>
      </c>
      <c r="D57" s="50" t="str">
        <f>IF(A57="","",SUMIFS('Sales Funnel'!G:G,'Sales Funnel'!J:J,Insights!A57))</f>
        <v/>
      </c>
      <c r="F57" s="14" t="str">
        <f t="array" ref="F57">IF(IFERROR(INDEX('Sales Funnel'!$A$5:$A$100, MATCH(0,COUNTIF(Insights!$F$16:F56, 'Sales Funnel'!$A$5:$A$100), 0)),"")=0,"",IFERROR(INDEX('Sales Funnel'!$A$5:$A$100, MATCH(0,COUNTIF(Insights!$F$16:F56, 'Sales Funnel'!$A$5:$A$100), 0)),""))</f>
        <v/>
      </c>
      <c r="G57" s="49" t="str">
        <f>IF(F57="","",SUMIFS('Sales Funnel'!E:E,'Sales Funnel'!A:A,Insights!F57,'Sales Funnel'!D:D,"Won"))</f>
        <v/>
      </c>
      <c r="I57" s="14" t="str">
        <f>IF('Settings &amp; Instructions'!G58=0,"",'Settings &amp; Instructions'!G58)</f>
        <v/>
      </c>
      <c r="J57" s="51" t="str">
        <f>IF(I57="","",IFERROR(COUNTIFS('Sales Funnel'!D:D,"Won",'Sales Funnel'!J:J,Insights!I57)/SUM(COUNTIFS('Sales Funnel'!D:D,{"Won","Lost"},'Sales Funnel'!J:J,Insights!I57)),0))</f>
        <v/>
      </c>
      <c r="L57" s="14" t="str">
        <f>IF('Settings &amp; Instructions'!A58="","",'Settings &amp; Instructions'!A58)</f>
        <v/>
      </c>
      <c r="M57" s="14" t="str">
        <f>IF(L57="","",COUNTIF('Sales Funnel'!D:D,Insights!L57))</f>
        <v/>
      </c>
      <c r="N57" s="51" t="str">
        <f t="shared" si="0"/>
        <v/>
      </c>
    </row>
    <row r="58" spans="1:14" ht="25" customHeight="1">
      <c r="A58" s="14" t="str">
        <f>IF('Settings &amp; Instructions'!G59=0,"",'Settings &amp; Instructions'!G59)</f>
        <v/>
      </c>
      <c r="B58" s="50" t="str">
        <f>IF('Settings &amp; Instructions'!H59=0,"",'Settings &amp; Instructions'!H59)</f>
        <v/>
      </c>
      <c r="C58" s="50" t="str">
        <f>IF(A58="","",SUMIFS('Sales Funnel'!G:G,'Sales Funnel'!J:J,Insights!A58,'Sales Funnel'!D:D,"Won"))</f>
        <v/>
      </c>
      <c r="D58" s="50" t="str">
        <f>IF(A58="","",SUMIFS('Sales Funnel'!G:G,'Sales Funnel'!J:J,Insights!A58))</f>
        <v/>
      </c>
      <c r="F58" s="14" t="str">
        <f t="array" ref="F58">IF(IFERROR(INDEX('Sales Funnel'!$A$5:$A$100, MATCH(0,COUNTIF(Insights!$F$16:F57, 'Sales Funnel'!$A$5:$A$100), 0)),"")=0,"",IFERROR(INDEX('Sales Funnel'!$A$5:$A$100, MATCH(0,COUNTIF(Insights!$F$16:F57, 'Sales Funnel'!$A$5:$A$100), 0)),""))</f>
        <v/>
      </c>
      <c r="G58" s="49" t="str">
        <f>IF(F58="","",SUMIFS('Sales Funnel'!E:E,'Sales Funnel'!A:A,Insights!F58,'Sales Funnel'!D:D,"Won"))</f>
        <v/>
      </c>
      <c r="I58" s="14" t="str">
        <f>IF('Settings &amp; Instructions'!G59=0,"",'Settings &amp; Instructions'!G59)</f>
        <v/>
      </c>
      <c r="J58" s="51" t="str">
        <f>IF(I58="","",IFERROR(COUNTIFS('Sales Funnel'!D:D,"Won",'Sales Funnel'!J:J,Insights!I58)/SUM(COUNTIFS('Sales Funnel'!D:D,{"Won","Lost"},'Sales Funnel'!J:J,Insights!I58)),0))</f>
        <v/>
      </c>
      <c r="L58" s="14" t="str">
        <f>IF('Settings &amp; Instructions'!A59="","",'Settings &amp; Instructions'!A59)</f>
        <v/>
      </c>
      <c r="M58" s="14" t="str">
        <f>IF(L58="","",COUNTIF('Sales Funnel'!D:D,Insights!L58))</f>
        <v/>
      </c>
      <c r="N58" s="51" t="str">
        <f t="shared" si="0"/>
        <v/>
      </c>
    </row>
    <row r="59" spans="1:14" ht="25" customHeight="1">
      <c r="A59" s="14" t="str">
        <f>IF('Settings &amp; Instructions'!G60=0,"",'Settings &amp; Instructions'!G60)</f>
        <v/>
      </c>
      <c r="B59" s="50" t="str">
        <f>IF('Settings &amp; Instructions'!H60=0,"",'Settings &amp; Instructions'!H60)</f>
        <v/>
      </c>
      <c r="C59" s="50" t="str">
        <f>IF(A59="","",SUMIFS('Sales Funnel'!G:G,'Sales Funnel'!J:J,Insights!A59,'Sales Funnel'!D:D,"Won"))</f>
        <v/>
      </c>
      <c r="D59" s="50" t="str">
        <f>IF(A59="","",SUMIFS('Sales Funnel'!G:G,'Sales Funnel'!J:J,Insights!A59))</f>
        <v/>
      </c>
      <c r="F59" s="14" t="str">
        <f t="array" ref="F59">IF(IFERROR(INDEX('Sales Funnel'!$A$5:$A$100, MATCH(0,COUNTIF(Insights!$F$16:F58, 'Sales Funnel'!$A$5:$A$100), 0)),"")=0,"",IFERROR(INDEX('Sales Funnel'!$A$5:$A$100, MATCH(0,COUNTIF(Insights!$F$16:F58, 'Sales Funnel'!$A$5:$A$100), 0)),""))</f>
        <v/>
      </c>
      <c r="G59" s="49" t="str">
        <f>IF(F59="","",SUMIFS('Sales Funnel'!E:E,'Sales Funnel'!A:A,Insights!F59,'Sales Funnel'!D:D,"Won"))</f>
        <v/>
      </c>
      <c r="I59" s="14" t="str">
        <f>IF('Settings &amp; Instructions'!G60=0,"",'Settings &amp; Instructions'!G60)</f>
        <v/>
      </c>
      <c r="J59" s="51" t="str">
        <f>IF(I59="","",IFERROR(COUNTIFS('Sales Funnel'!D:D,"Won",'Sales Funnel'!J:J,Insights!I59)/SUM(COUNTIFS('Sales Funnel'!D:D,{"Won","Lost"},'Sales Funnel'!J:J,Insights!I59)),0))</f>
        <v/>
      </c>
      <c r="L59" s="14" t="str">
        <f>IF('Settings &amp; Instructions'!A60="","",'Settings &amp; Instructions'!A60)</f>
        <v/>
      </c>
      <c r="M59" s="14" t="str">
        <f>IF(L59="","",COUNTIF('Sales Funnel'!D:D,Insights!L59))</f>
        <v/>
      </c>
      <c r="N59" s="51" t="str">
        <f t="shared" si="0"/>
        <v/>
      </c>
    </row>
    <row r="60" spans="1:14" ht="25" customHeight="1">
      <c r="A60" s="14" t="str">
        <f>IF('Settings &amp; Instructions'!G61=0,"",'Settings &amp; Instructions'!G61)</f>
        <v/>
      </c>
      <c r="B60" s="50" t="str">
        <f>IF('Settings &amp; Instructions'!H61=0,"",'Settings &amp; Instructions'!H61)</f>
        <v/>
      </c>
      <c r="C60" s="50" t="str">
        <f>IF(A60="","",SUMIFS('Sales Funnel'!G:G,'Sales Funnel'!J:J,Insights!A60,'Sales Funnel'!D:D,"Won"))</f>
        <v/>
      </c>
      <c r="D60" s="50" t="str">
        <f>IF(A60="","",SUMIFS('Sales Funnel'!G:G,'Sales Funnel'!J:J,Insights!A60))</f>
        <v/>
      </c>
      <c r="F60" s="14" t="str">
        <f t="array" ref="F60">IF(IFERROR(INDEX('Sales Funnel'!$A$5:$A$100, MATCH(0,COUNTIF(Insights!$F$16:F59, 'Sales Funnel'!$A$5:$A$100), 0)),"")=0,"",IFERROR(INDEX('Sales Funnel'!$A$5:$A$100, MATCH(0,COUNTIF(Insights!$F$16:F59, 'Sales Funnel'!$A$5:$A$100), 0)),""))</f>
        <v/>
      </c>
      <c r="G60" s="49" t="str">
        <f>IF(F60="","",SUMIFS('Sales Funnel'!E:E,'Sales Funnel'!A:A,Insights!F60,'Sales Funnel'!D:D,"Won"))</f>
        <v/>
      </c>
      <c r="I60" s="14" t="str">
        <f>IF('Settings &amp; Instructions'!G61=0,"",'Settings &amp; Instructions'!G61)</f>
        <v/>
      </c>
      <c r="J60" s="51" t="str">
        <f>IF(I60="","",IFERROR(COUNTIFS('Sales Funnel'!D:D,"Won",'Sales Funnel'!J:J,Insights!I60)/SUM(COUNTIFS('Sales Funnel'!D:D,{"Won","Lost"},'Sales Funnel'!J:J,Insights!I60)),0))</f>
        <v/>
      </c>
      <c r="L60" s="14" t="str">
        <f>IF('Settings &amp; Instructions'!A61="","",'Settings &amp; Instructions'!A61)</f>
        <v/>
      </c>
      <c r="M60" s="14" t="str">
        <f>IF(L60="","",COUNTIF('Sales Funnel'!D:D,Insights!L60))</f>
        <v/>
      </c>
      <c r="N60" s="51" t="str">
        <f t="shared" si="0"/>
        <v/>
      </c>
    </row>
    <row r="61" spans="1:14" ht="25" customHeight="1">
      <c r="A61" s="14" t="str">
        <f>IF('Settings &amp; Instructions'!G62=0,"",'Settings &amp; Instructions'!G62)</f>
        <v/>
      </c>
      <c r="B61" s="50" t="str">
        <f>IF('Settings &amp; Instructions'!H62=0,"",'Settings &amp; Instructions'!H62)</f>
        <v/>
      </c>
      <c r="C61" s="50" t="str">
        <f>IF(A61="","",SUMIFS('Sales Funnel'!G:G,'Sales Funnel'!J:J,Insights!A61,'Sales Funnel'!D:D,"Won"))</f>
        <v/>
      </c>
      <c r="D61" s="50" t="str">
        <f>IF(A61="","",SUMIFS('Sales Funnel'!G:G,'Sales Funnel'!J:J,Insights!A61))</f>
        <v/>
      </c>
      <c r="F61" s="14" t="str">
        <f t="array" ref="F61">IF(IFERROR(INDEX('Sales Funnel'!$A$5:$A$100, MATCH(0,COUNTIF(Insights!$F$16:F60, 'Sales Funnel'!$A$5:$A$100), 0)),"")=0,"",IFERROR(INDEX('Sales Funnel'!$A$5:$A$100, MATCH(0,COUNTIF(Insights!$F$16:F60, 'Sales Funnel'!$A$5:$A$100), 0)),""))</f>
        <v/>
      </c>
      <c r="G61" s="49" t="str">
        <f>IF(F61="","",SUMIFS('Sales Funnel'!E:E,'Sales Funnel'!A:A,Insights!F61,'Sales Funnel'!D:D,"Won"))</f>
        <v/>
      </c>
      <c r="I61" s="14" t="str">
        <f>IF('Settings &amp; Instructions'!G62=0,"",'Settings &amp; Instructions'!G62)</f>
        <v/>
      </c>
      <c r="J61" s="51" t="str">
        <f>IF(I61="","",IFERROR(COUNTIFS('Sales Funnel'!D:D,"Won",'Sales Funnel'!J:J,Insights!I61)/SUM(COUNTIFS('Sales Funnel'!D:D,{"Won","Lost"},'Sales Funnel'!J:J,Insights!I61)),0))</f>
        <v/>
      </c>
      <c r="L61" s="14" t="str">
        <f>IF('Settings &amp; Instructions'!A62="","",'Settings &amp; Instructions'!A62)</f>
        <v/>
      </c>
      <c r="M61" s="14" t="str">
        <f>IF(L61="","",COUNTIF('Sales Funnel'!D:D,Insights!L61))</f>
        <v/>
      </c>
      <c r="N61" s="51" t="str">
        <f t="shared" si="0"/>
        <v/>
      </c>
    </row>
    <row r="62" spans="1:14" ht="25" customHeight="1">
      <c r="A62" s="14" t="str">
        <f>IF('Settings &amp; Instructions'!G63=0,"",'Settings &amp; Instructions'!G63)</f>
        <v/>
      </c>
      <c r="B62" s="50" t="str">
        <f>IF('Settings &amp; Instructions'!H63=0,"",'Settings &amp; Instructions'!H63)</f>
        <v/>
      </c>
      <c r="C62" s="50" t="str">
        <f>IF(A62="","",SUMIFS('Sales Funnel'!G:G,'Sales Funnel'!J:J,Insights!A62,'Sales Funnel'!D:D,"Won"))</f>
        <v/>
      </c>
      <c r="D62" s="50" t="str">
        <f>IF(A62="","",SUMIFS('Sales Funnel'!G:G,'Sales Funnel'!J:J,Insights!A62))</f>
        <v/>
      </c>
      <c r="F62" s="14" t="str">
        <f t="array" ref="F62">IF(IFERROR(INDEX('Sales Funnel'!$A$5:$A$100, MATCH(0,COUNTIF(Insights!$F$16:F61, 'Sales Funnel'!$A$5:$A$100), 0)),"")=0,"",IFERROR(INDEX('Sales Funnel'!$A$5:$A$100, MATCH(0,COUNTIF(Insights!$F$16:F61, 'Sales Funnel'!$A$5:$A$100), 0)),""))</f>
        <v/>
      </c>
      <c r="G62" s="49" t="str">
        <f>IF(F62="","",SUMIFS('Sales Funnel'!E:E,'Sales Funnel'!A:A,Insights!F62,'Sales Funnel'!D:D,"Won"))</f>
        <v/>
      </c>
      <c r="I62" s="14" t="str">
        <f>IF('Settings &amp; Instructions'!G63=0,"",'Settings &amp; Instructions'!G63)</f>
        <v/>
      </c>
      <c r="J62" s="51" t="str">
        <f>IF(I62="","",IFERROR(COUNTIFS('Sales Funnel'!D:D,"Won",'Sales Funnel'!J:J,Insights!I62)/SUM(COUNTIFS('Sales Funnel'!D:D,{"Won","Lost"},'Sales Funnel'!J:J,Insights!I62)),0))</f>
        <v/>
      </c>
      <c r="L62" s="14" t="str">
        <f>IF('Settings &amp; Instructions'!A63="","",'Settings &amp; Instructions'!A63)</f>
        <v/>
      </c>
      <c r="M62" s="14" t="str">
        <f>IF(L62="","",COUNTIF('Sales Funnel'!D:D,Insights!L62))</f>
        <v/>
      </c>
      <c r="N62" s="51" t="str">
        <f t="shared" si="0"/>
        <v/>
      </c>
    </row>
    <row r="63" spans="1:14" ht="25" customHeight="1">
      <c r="A63" s="14" t="str">
        <f>IF('Settings &amp; Instructions'!G64=0,"",'Settings &amp; Instructions'!G64)</f>
        <v/>
      </c>
      <c r="B63" s="50" t="str">
        <f>IF('Settings &amp; Instructions'!H64=0,"",'Settings &amp; Instructions'!H64)</f>
        <v/>
      </c>
      <c r="C63" s="50" t="str">
        <f>IF(A63="","",SUMIFS('Sales Funnel'!G:G,'Sales Funnel'!J:J,Insights!A63,'Sales Funnel'!D:D,"Won"))</f>
        <v/>
      </c>
      <c r="D63" s="50" t="str">
        <f>IF(A63="","",SUMIFS('Sales Funnel'!G:G,'Sales Funnel'!J:J,Insights!A63))</f>
        <v/>
      </c>
      <c r="F63" s="14" t="str">
        <f t="array" ref="F63">IF(IFERROR(INDEX('Sales Funnel'!$A$5:$A$100, MATCH(0,COUNTIF(Insights!$F$16:F62, 'Sales Funnel'!$A$5:$A$100), 0)),"")=0,"",IFERROR(INDEX('Sales Funnel'!$A$5:$A$100, MATCH(0,COUNTIF(Insights!$F$16:F62, 'Sales Funnel'!$A$5:$A$100), 0)),""))</f>
        <v/>
      </c>
      <c r="G63" s="49" t="str">
        <f>IF(F63="","",SUMIFS('Sales Funnel'!E:E,'Sales Funnel'!A:A,Insights!F63,'Sales Funnel'!D:D,"Won"))</f>
        <v/>
      </c>
      <c r="I63" s="14" t="str">
        <f>IF('Settings &amp; Instructions'!G64=0,"",'Settings &amp; Instructions'!G64)</f>
        <v/>
      </c>
      <c r="J63" s="51" t="str">
        <f>IF(I63="","",IFERROR(COUNTIFS('Sales Funnel'!D:D,"Won",'Sales Funnel'!J:J,Insights!I63)/SUM(COUNTIFS('Sales Funnel'!D:D,{"Won","Lost"},'Sales Funnel'!J:J,Insights!I63)),0))</f>
        <v/>
      </c>
      <c r="L63" s="14" t="str">
        <f>IF('Settings &amp; Instructions'!A64="","",'Settings &amp; Instructions'!A64)</f>
        <v/>
      </c>
      <c r="M63" s="14" t="str">
        <f>IF(L63="","",COUNTIF('Sales Funnel'!D:D,Insights!L63))</f>
        <v/>
      </c>
      <c r="N63" s="51" t="str">
        <f t="shared" si="0"/>
        <v/>
      </c>
    </row>
    <row r="64" spans="1:14" ht="25" customHeight="1">
      <c r="A64" s="14" t="str">
        <f>IF('Settings &amp; Instructions'!G65=0,"",'Settings &amp; Instructions'!G65)</f>
        <v/>
      </c>
      <c r="B64" s="50" t="str">
        <f>IF('Settings &amp; Instructions'!H65=0,"",'Settings &amp; Instructions'!H65)</f>
        <v/>
      </c>
      <c r="C64" s="50" t="str">
        <f>IF(A64="","",SUMIFS('Sales Funnel'!G:G,'Sales Funnel'!J:J,Insights!A64,'Sales Funnel'!D:D,"Won"))</f>
        <v/>
      </c>
      <c r="D64" s="50" t="str">
        <f>IF(A64="","",SUMIFS('Sales Funnel'!G:G,'Sales Funnel'!J:J,Insights!A64))</f>
        <v/>
      </c>
      <c r="F64" s="14" t="str">
        <f t="array" ref="F64">IF(IFERROR(INDEX('Sales Funnel'!$A$5:$A$100, MATCH(0,COUNTIF(Insights!$F$16:F63, 'Sales Funnel'!$A$5:$A$100), 0)),"")=0,"",IFERROR(INDEX('Sales Funnel'!$A$5:$A$100, MATCH(0,COUNTIF(Insights!$F$16:F63, 'Sales Funnel'!$A$5:$A$100), 0)),""))</f>
        <v/>
      </c>
      <c r="G64" s="49" t="str">
        <f>IF(F64="","",SUMIFS('Sales Funnel'!E:E,'Sales Funnel'!A:A,Insights!F64,'Sales Funnel'!D:D,"Won"))</f>
        <v/>
      </c>
      <c r="I64" s="14" t="str">
        <f>IF('Settings &amp; Instructions'!G65=0,"",'Settings &amp; Instructions'!G65)</f>
        <v/>
      </c>
      <c r="J64" s="51" t="str">
        <f>IF(I64="","",IFERROR(COUNTIFS('Sales Funnel'!D:D,"Won",'Sales Funnel'!J:J,Insights!I64)/SUM(COUNTIFS('Sales Funnel'!D:D,{"Won","Lost"},'Sales Funnel'!J:J,Insights!I64)),0))</f>
        <v/>
      </c>
      <c r="L64" s="14" t="str">
        <f>IF('Settings &amp; Instructions'!A65="","",'Settings &amp; Instructions'!A65)</f>
        <v/>
      </c>
      <c r="M64" s="14" t="str">
        <f>IF(L64="","",COUNTIF('Sales Funnel'!D:D,Insights!L64))</f>
        <v/>
      </c>
      <c r="N64" s="51" t="str">
        <f t="shared" si="0"/>
        <v/>
      </c>
    </row>
    <row r="65" spans="1:14" ht="25" customHeight="1">
      <c r="A65" s="14" t="str">
        <f>IF('Settings &amp; Instructions'!G66=0,"",'Settings &amp; Instructions'!G66)</f>
        <v/>
      </c>
      <c r="B65" s="50" t="str">
        <f>IF('Settings &amp; Instructions'!H66=0,"",'Settings &amp; Instructions'!H66)</f>
        <v/>
      </c>
      <c r="C65" s="50" t="str">
        <f>IF(A65="","",SUMIFS('Sales Funnel'!G:G,'Sales Funnel'!J:J,Insights!A65,'Sales Funnel'!D:D,"Won"))</f>
        <v/>
      </c>
      <c r="D65" s="50" t="str">
        <f>IF(A65="","",SUMIFS('Sales Funnel'!G:G,'Sales Funnel'!J:J,Insights!A65))</f>
        <v/>
      </c>
      <c r="F65" s="14" t="str">
        <f t="array" ref="F65">IF(IFERROR(INDEX('Sales Funnel'!$A$5:$A$100, MATCH(0,COUNTIF(Insights!$F$16:F64, 'Sales Funnel'!$A$5:$A$100), 0)),"")=0,"",IFERROR(INDEX('Sales Funnel'!$A$5:$A$100, MATCH(0,COUNTIF(Insights!$F$16:F64, 'Sales Funnel'!$A$5:$A$100), 0)),""))</f>
        <v/>
      </c>
      <c r="G65" s="49" t="str">
        <f>IF(F65="","",SUMIFS('Sales Funnel'!E:E,'Sales Funnel'!A:A,Insights!F65,'Sales Funnel'!D:D,"Won"))</f>
        <v/>
      </c>
      <c r="I65" s="14" t="str">
        <f>IF('Settings &amp; Instructions'!G66=0,"",'Settings &amp; Instructions'!G66)</f>
        <v/>
      </c>
      <c r="J65" s="51" t="str">
        <f>IF(I65="","",IFERROR(COUNTIFS('Sales Funnel'!D:D,"Won",'Sales Funnel'!J:J,Insights!I65)/SUM(COUNTIFS('Sales Funnel'!D:D,{"Won","Lost"},'Sales Funnel'!J:J,Insights!I65)),0))</f>
        <v/>
      </c>
      <c r="L65" s="14" t="str">
        <f>IF('Settings &amp; Instructions'!A66="","",'Settings &amp; Instructions'!A66)</f>
        <v/>
      </c>
      <c r="M65" s="14" t="str">
        <f>IF(L65="","",COUNTIF('Sales Funnel'!D:D,Insights!L65))</f>
        <v/>
      </c>
      <c r="N65" s="51" t="str">
        <f t="shared" si="0"/>
        <v/>
      </c>
    </row>
    <row r="66" spans="1:14" ht="25" customHeight="1">
      <c r="A66" s="14" t="str">
        <f>IF('Settings &amp; Instructions'!G67=0,"",'Settings &amp; Instructions'!G67)</f>
        <v/>
      </c>
      <c r="B66" s="50" t="str">
        <f>IF('Settings &amp; Instructions'!H67=0,"",'Settings &amp; Instructions'!H67)</f>
        <v/>
      </c>
      <c r="C66" s="50" t="str">
        <f>IF(A66="","",SUMIFS('Sales Funnel'!G:G,'Sales Funnel'!J:J,Insights!A66,'Sales Funnel'!D:D,"Won"))</f>
        <v/>
      </c>
      <c r="D66" s="50" t="str">
        <f>IF(A66="","",SUMIFS('Sales Funnel'!G:G,'Sales Funnel'!J:J,Insights!A66))</f>
        <v/>
      </c>
      <c r="F66" s="14" t="str">
        <f t="array" ref="F66">IF(IFERROR(INDEX('Sales Funnel'!$A$5:$A$100, MATCH(0,COUNTIF(Insights!$F$16:F65, 'Sales Funnel'!$A$5:$A$100), 0)),"")=0,"",IFERROR(INDEX('Sales Funnel'!$A$5:$A$100, MATCH(0,COUNTIF(Insights!$F$16:F65, 'Sales Funnel'!$A$5:$A$100), 0)),""))</f>
        <v/>
      </c>
      <c r="G66" s="49" t="str">
        <f>IF(F66="","",SUMIFS('Sales Funnel'!E:E,'Sales Funnel'!A:A,Insights!F66,'Sales Funnel'!D:D,"Won"))</f>
        <v/>
      </c>
      <c r="I66" s="14" t="str">
        <f>IF('Settings &amp; Instructions'!G67=0,"",'Settings &amp; Instructions'!G67)</f>
        <v/>
      </c>
      <c r="J66" s="51" t="str">
        <f>IF(I66="","",IFERROR(COUNTIFS('Sales Funnel'!D:D,"Won",'Sales Funnel'!J:J,Insights!I66)/SUM(COUNTIFS('Sales Funnel'!D:D,{"Won","Lost"},'Sales Funnel'!J:J,Insights!I66)),0))</f>
        <v/>
      </c>
      <c r="L66" s="14" t="str">
        <f>IF('Settings &amp; Instructions'!A67="","",'Settings &amp; Instructions'!A67)</f>
        <v/>
      </c>
      <c r="M66" s="14" t="str">
        <f>IF(L66="","",COUNTIF('Sales Funnel'!D:D,Insights!L66))</f>
        <v/>
      </c>
      <c r="N66" s="51" t="str">
        <f t="shared" si="0"/>
        <v/>
      </c>
    </row>
    <row r="67" spans="1:14" ht="25" customHeight="1">
      <c r="A67" s="14" t="str">
        <f>IF('Settings &amp; Instructions'!G68=0,"",'Settings &amp; Instructions'!G68)</f>
        <v/>
      </c>
      <c r="B67" s="50" t="str">
        <f>IF('Settings &amp; Instructions'!H68=0,"",'Settings &amp; Instructions'!H68)</f>
        <v/>
      </c>
      <c r="C67" s="50" t="str">
        <f>IF(A67="","",SUMIFS('Sales Funnel'!G:G,'Sales Funnel'!J:J,Insights!A67,'Sales Funnel'!D:D,"Won"))</f>
        <v/>
      </c>
      <c r="D67" s="50" t="str">
        <f>IF(A67="","",SUMIFS('Sales Funnel'!G:G,'Sales Funnel'!J:J,Insights!A67))</f>
        <v/>
      </c>
      <c r="F67" s="14" t="str">
        <f t="array" ref="F67">IF(IFERROR(INDEX('Sales Funnel'!$A$5:$A$100, MATCH(0,COUNTIF(Insights!$F$16:F66, 'Sales Funnel'!$A$5:$A$100), 0)),"")=0,"",IFERROR(INDEX('Sales Funnel'!$A$5:$A$100, MATCH(0,COUNTIF(Insights!$F$16:F66, 'Sales Funnel'!$A$5:$A$100), 0)),""))</f>
        <v/>
      </c>
      <c r="G67" s="49" t="str">
        <f>IF(F67="","",SUMIFS('Sales Funnel'!E:E,'Sales Funnel'!A:A,Insights!F67,'Sales Funnel'!D:D,"Won"))</f>
        <v/>
      </c>
      <c r="I67" s="14" t="str">
        <f>IF('Settings &amp; Instructions'!G68=0,"",'Settings &amp; Instructions'!G68)</f>
        <v/>
      </c>
      <c r="J67" s="51" t="str">
        <f>IF(I67="","",IFERROR(COUNTIFS('Sales Funnel'!D:D,"Won",'Sales Funnel'!J:J,Insights!I67)/SUM(COUNTIFS('Sales Funnel'!D:D,{"Won","Lost"},'Sales Funnel'!J:J,Insights!I67)),0))</f>
        <v/>
      </c>
      <c r="L67" s="14" t="str">
        <f>IF('Settings &amp; Instructions'!A68="","",'Settings &amp; Instructions'!A68)</f>
        <v/>
      </c>
      <c r="M67" s="14" t="str">
        <f>IF(L67="","",COUNTIF('Sales Funnel'!D:D,Insights!L67))</f>
        <v/>
      </c>
      <c r="N67" s="51" t="str">
        <f t="shared" si="0"/>
        <v/>
      </c>
    </row>
    <row r="68" spans="1:14" ht="25" customHeight="1">
      <c r="A68" s="14" t="str">
        <f>IF('Settings &amp; Instructions'!G69=0,"",'Settings &amp; Instructions'!G69)</f>
        <v/>
      </c>
      <c r="B68" s="50" t="str">
        <f>IF('Settings &amp; Instructions'!H69=0,"",'Settings &amp; Instructions'!H69)</f>
        <v/>
      </c>
      <c r="C68" s="50" t="str">
        <f>IF(A68="","",SUMIFS('Sales Funnel'!G:G,'Sales Funnel'!J:J,Insights!A68,'Sales Funnel'!D:D,"Won"))</f>
        <v/>
      </c>
      <c r="D68" s="50" t="str">
        <f>IF(A68="","",SUMIFS('Sales Funnel'!G:G,'Sales Funnel'!J:J,Insights!A68))</f>
        <v/>
      </c>
      <c r="F68" s="14" t="str">
        <f t="array" ref="F68">IF(IFERROR(INDEX('Sales Funnel'!$A$5:$A$100, MATCH(0,COUNTIF(Insights!$F$16:F67, 'Sales Funnel'!$A$5:$A$100), 0)),"")=0,"",IFERROR(INDEX('Sales Funnel'!$A$5:$A$100, MATCH(0,COUNTIF(Insights!$F$16:F67, 'Sales Funnel'!$A$5:$A$100), 0)),""))</f>
        <v/>
      </c>
      <c r="G68" s="49" t="str">
        <f>IF(F68="","",SUMIFS('Sales Funnel'!E:E,'Sales Funnel'!A:A,Insights!F68,'Sales Funnel'!D:D,"Won"))</f>
        <v/>
      </c>
      <c r="I68" s="14" t="str">
        <f>IF('Settings &amp; Instructions'!G69=0,"",'Settings &amp; Instructions'!G69)</f>
        <v/>
      </c>
      <c r="J68" s="51" t="str">
        <f>IF(I68="","",IFERROR(COUNTIFS('Sales Funnel'!D:D,"Won",'Sales Funnel'!J:J,Insights!I68)/SUM(COUNTIFS('Sales Funnel'!D:D,{"Won","Lost"},'Sales Funnel'!J:J,Insights!I68)),0))</f>
        <v/>
      </c>
      <c r="L68" s="14" t="str">
        <f>IF('Settings &amp; Instructions'!A69="","",'Settings &amp; Instructions'!A69)</f>
        <v/>
      </c>
      <c r="M68" s="14" t="str">
        <f>IF(L68="","",COUNTIF('Sales Funnel'!D:D,Insights!L68))</f>
        <v/>
      </c>
      <c r="N68" s="51" t="str">
        <f t="shared" si="0"/>
        <v/>
      </c>
    </row>
    <row r="69" spans="1:14" ht="25" customHeight="1">
      <c r="A69" s="14" t="str">
        <f>IF('Settings &amp; Instructions'!G70=0,"",'Settings &amp; Instructions'!G70)</f>
        <v/>
      </c>
      <c r="B69" s="50" t="str">
        <f>IF('Settings &amp; Instructions'!H70=0,"",'Settings &amp; Instructions'!H70)</f>
        <v/>
      </c>
      <c r="C69" s="50" t="str">
        <f>IF(A69="","",SUMIFS('Sales Funnel'!G:G,'Sales Funnel'!J:J,Insights!A69,'Sales Funnel'!D:D,"Won"))</f>
        <v/>
      </c>
      <c r="D69" s="50" t="str">
        <f>IF(A69="","",SUMIFS('Sales Funnel'!G:G,'Sales Funnel'!J:J,Insights!A69))</f>
        <v/>
      </c>
      <c r="F69" s="14" t="str">
        <f t="array" ref="F69">IF(IFERROR(INDEX('Sales Funnel'!$A$5:$A$100, MATCH(0,COUNTIF(Insights!$F$16:F68, 'Sales Funnel'!$A$5:$A$100), 0)),"")=0,"",IFERROR(INDEX('Sales Funnel'!$A$5:$A$100, MATCH(0,COUNTIF(Insights!$F$16:F68, 'Sales Funnel'!$A$5:$A$100), 0)),""))</f>
        <v/>
      </c>
      <c r="G69" s="49" t="str">
        <f>IF(F69="","",SUMIFS('Sales Funnel'!E:E,'Sales Funnel'!A:A,Insights!F69,'Sales Funnel'!D:D,"Won"))</f>
        <v/>
      </c>
      <c r="I69" s="14" t="str">
        <f>IF('Settings &amp; Instructions'!G70=0,"",'Settings &amp; Instructions'!G70)</f>
        <v/>
      </c>
      <c r="J69" s="51" t="str">
        <f>IF(I69="","",IFERROR(COUNTIFS('Sales Funnel'!D:D,"Won",'Sales Funnel'!J:J,Insights!I69)/SUM(COUNTIFS('Sales Funnel'!D:D,{"Won","Lost"},'Sales Funnel'!J:J,Insights!I69)),0))</f>
        <v/>
      </c>
      <c r="L69" s="14" t="str">
        <f>IF('Settings &amp; Instructions'!A70="","",'Settings &amp; Instructions'!A70)</f>
        <v/>
      </c>
      <c r="M69" s="14" t="str">
        <f>IF(L69="","",COUNTIF('Sales Funnel'!D:D,Insights!L69))</f>
        <v/>
      </c>
      <c r="N69" s="51" t="str">
        <f t="shared" si="0"/>
        <v/>
      </c>
    </row>
    <row r="70" spans="1:14" ht="25" customHeight="1">
      <c r="A70" s="14" t="str">
        <f>IF('Settings &amp; Instructions'!G71=0,"",'Settings &amp; Instructions'!G71)</f>
        <v/>
      </c>
      <c r="B70" s="50" t="str">
        <f>IF('Settings &amp; Instructions'!H71=0,"",'Settings &amp; Instructions'!H71)</f>
        <v/>
      </c>
      <c r="C70" s="50" t="str">
        <f>IF(A70="","",SUMIFS('Sales Funnel'!G:G,'Sales Funnel'!J:J,Insights!A70,'Sales Funnel'!D:D,"Won"))</f>
        <v/>
      </c>
      <c r="D70" s="50" t="str">
        <f>IF(A70="","",SUMIFS('Sales Funnel'!G:G,'Sales Funnel'!J:J,Insights!A70))</f>
        <v/>
      </c>
      <c r="F70" s="14" t="str">
        <f t="array" ref="F70">IF(IFERROR(INDEX('Sales Funnel'!$A$5:$A$100, MATCH(0,COUNTIF(Insights!$F$16:F69, 'Sales Funnel'!$A$5:$A$100), 0)),"")=0,"",IFERROR(INDEX('Sales Funnel'!$A$5:$A$100, MATCH(0,COUNTIF(Insights!$F$16:F69, 'Sales Funnel'!$A$5:$A$100), 0)),""))</f>
        <v/>
      </c>
      <c r="G70" s="49" t="str">
        <f>IF(F70="","",SUMIFS('Sales Funnel'!E:E,'Sales Funnel'!A:A,Insights!F70,'Sales Funnel'!D:D,"Won"))</f>
        <v/>
      </c>
      <c r="I70" s="14" t="str">
        <f>IF('Settings &amp; Instructions'!G71=0,"",'Settings &amp; Instructions'!G71)</f>
        <v/>
      </c>
      <c r="J70" s="51" t="str">
        <f>IF(I70="","",IFERROR(COUNTIFS('Sales Funnel'!D:D,"Won",'Sales Funnel'!J:J,Insights!I70)/SUM(COUNTIFS('Sales Funnel'!D:D,{"Won","Lost"},'Sales Funnel'!J:J,Insights!I70)),0))</f>
        <v/>
      </c>
      <c r="L70" s="14" t="str">
        <f>IF('Settings &amp; Instructions'!A71="","",'Settings &amp; Instructions'!A71)</f>
        <v/>
      </c>
      <c r="M70" s="14" t="str">
        <f>IF(L70="","",COUNTIF('Sales Funnel'!D:D,Insights!L70))</f>
        <v/>
      </c>
      <c r="N70" s="51" t="str">
        <f t="shared" si="0"/>
        <v/>
      </c>
    </row>
    <row r="71" spans="1:14" ht="25" customHeight="1">
      <c r="A71" s="14" t="str">
        <f>IF('Settings &amp; Instructions'!G72=0,"",'Settings &amp; Instructions'!G72)</f>
        <v/>
      </c>
      <c r="B71" s="50" t="str">
        <f>IF('Settings &amp; Instructions'!H72=0,"",'Settings &amp; Instructions'!H72)</f>
        <v/>
      </c>
      <c r="C71" s="50" t="str">
        <f>IF(A71="","",SUMIFS('Sales Funnel'!G:G,'Sales Funnel'!J:J,Insights!A71,'Sales Funnel'!D:D,"Won"))</f>
        <v/>
      </c>
      <c r="D71" s="50" t="str">
        <f>IF(A71="","",SUMIFS('Sales Funnel'!G:G,'Sales Funnel'!J:J,Insights!A71))</f>
        <v/>
      </c>
      <c r="F71" s="14" t="str">
        <f t="array" ref="F71">IF(IFERROR(INDEX('Sales Funnel'!$A$5:$A$100, MATCH(0,COUNTIF(Insights!$F$16:F70, 'Sales Funnel'!$A$5:$A$100), 0)),"")=0,"",IFERROR(INDEX('Sales Funnel'!$A$5:$A$100, MATCH(0,COUNTIF(Insights!$F$16:F70, 'Sales Funnel'!$A$5:$A$100), 0)),""))</f>
        <v/>
      </c>
      <c r="G71" s="49" t="str">
        <f>IF(F71="","",SUMIFS('Sales Funnel'!E:E,'Sales Funnel'!A:A,Insights!F71,'Sales Funnel'!D:D,"Won"))</f>
        <v/>
      </c>
      <c r="I71" s="14" t="str">
        <f>IF('Settings &amp; Instructions'!G72=0,"",'Settings &amp; Instructions'!G72)</f>
        <v/>
      </c>
      <c r="J71" s="51" t="str">
        <f>IF(I71="","",IFERROR(COUNTIFS('Sales Funnel'!D:D,"Won",'Sales Funnel'!J:J,Insights!I71)/SUM(COUNTIFS('Sales Funnel'!D:D,{"Won","Lost"},'Sales Funnel'!J:J,Insights!I71)),0))</f>
        <v/>
      </c>
      <c r="L71" s="14" t="str">
        <f>IF('Settings &amp; Instructions'!A72="","",'Settings &amp; Instructions'!A72)</f>
        <v/>
      </c>
      <c r="M71" s="14" t="str">
        <f>IF(L71="","",COUNTIF('Sales Funnel'!D:D,Insights!L71))</f>
        <v/>
      </c>
      <c r="N71" s="51" t="str">
        <f t="shared" si="0"/>
        <v/>
      </c>
    </row>
    <row r="72" spans="1:14" ht="25" customHeight="1">
      <c r="A72" s="14" t="str">
        <f>IF('Settings &amp; Instructions'!G73=0,"",'Settings &amp; Instructions'!G73)</f>
        <v/>
      </c>
      <c r="B72" s="50" t="str">
        <f>IF('Settings &amp; Instructions'!H73=0,"",'Settings &amp; Instructions'!H73)</f>
        <v/>
      </c>
      <c r="C72" s="50" t="str">
        <f>IF(A72="","",SUMIFS('Sales Funnel'!G:G,'Sales Funnel'!J:J,Insights!A72,'Sales Funnel'!D:D,"Won"))</f>
        <v/>
      </c>
      <c r="D72" s="50" t="str">
        <f>IF(A72="","",SUMIFS('Sales Funnel'!G:G,'Sales Funnel'!J:J,Insights!A72))</f>
        <v/>
      </c>
      <c r="F72" s="14" t="str">
        <f t="array" ref="F72">IF(IFERROR(INDEX('Sales Funnel'!$A$5:$A$100, MATCH(0,COUNTIF(Insights!$F$16:F71, 'Sales Funnel'!$A$5:$A$100), 0)),"")=0,"",IFERROR(INDEX('Sales Funnel'!$A$5:$A$100, MATCH(0,COUNTIF(Insights!$F$16:F71, 'Sales Funnel'!$A$5:$A$100), 0)),""))</f>
        <v/>
      </c>
      <c r="G72" s="49" t="str">
        <f>IF(F72="","",SUMIFS('Sales Funnel'!E:E,'Sales Funnel'!A:A,Insights!F72,'Sales Funnel'!D:D,"Won"))</f>
        <v/>
      </c>
      <c r="I72" s="14" t="str">
        <f>IF('Settings &amp; Instructions'!G73=0,"",'Settings &amp; Instructions'!G73)</f>
        <v/>
      </c>
      <c r="J72" s="51" t="str">
        <f>IF(I72="","",IFERROR(COUNTIFS('Sales Funnel'!D:D,"Won",'Sales Funnel'!J:J,Insights!I72)/SUM(COUNTIFS('Sales Funnel'!D:D,{"Won","Lost"},'Sales Funnel'!J:J,Insights!I72)),0))</f>
        <v/>
      </c>
      <c r="L72" s="14" t="str">
        <f>IF('Settings &amp; Instructions'!A73="","",'Settings &amp; Instructions'!A73)</f>
        <v/>
      </c>
      <c r="M72" s="14" t="str">
        <f>IF(L72="","",COUNTIF('Sales Funnel'!D:D,Insights!L72))</f>
        <v/>
      </c>
      <c r="N72" s="51" t="str">
        <f t="shared" si="0"/>
        <v/>
      </c>
    </row>
    <row r="73" spans="1:14" ht="25" customHeight="1">
      <c r="A73" s="14" t="str">
        <f>IF('Settings &amp; Instructions'!G74=0,"",'Settings &amp; Instructions'!G74)</f>
        <v/>
      </c>
      <c r="B73" s="50" t="str">
        <f>IF('Settings &amp; Instructions'!H74=0,"",'Settings &amp; Instructions'!H74)</f>
        <v/>
      </c>
      <c r="C73" s="50" t="str">
        <f>IF(A73="","",SUMIFS('Sales Funnel'!G:G,'Sales Funnel'!J:J,Insights!A73,'Sales Funnel'!D:D,"Won"))</f>
        <v/>
      </c>
      <c r="D73" s="50" t="str">
        <f>IF(A73="","",SUMIFS('Sales Funnel'!G:G,'Sales Funnel'!J:J,Insights!A73))</f>
        <v/>
      </c>
      <c r="F73" s="14" t="str">
        <f t="array" ref="F73">IF(IFERROR(INDEX('Sales Funnel'!$A$5:$A$100, MATCH(0,COUNTIF(Insights!$F$16:F72, 'Sales Funnel'!$A$5:$A$100), 0)),"")=0,"",IFERROR(INDEX('Sales Funnel'!$A$5:$A$100, MATCH(0,COUNTIF(Insights!$F$16:F72, 'Sales Funnel'!$A$5:$A$100), 0)),""))</f>
        <v/>
      </c>
      <c r="G73" s="49" t="str">
        <f>IF(F73="","",SUMIFS('Sales Funnel'!E:E,'Sales Funnel'!A:A,Insights!F73,'Sales Funnel'!D:D,"Won"))</f>
        <v/>
      </c>
      <c r="I73" s="14" t="str">
        <f>IF('Settings &amp; Instructions'!G74=0,"",'Settings &amp; Instructions'!G74)</f>
        <v/>
      </c>
      <c r="J73" s="51" t="str">
        <f>IF(I73="","",IFERROR(COUNTIFS('Sales Funnel'!D:D,"Won",'Sales Funnel'!J:J,Insights!I73)/SUM(COUNTIFS('Sales Funnel'!D:D,{"Won","Lost"},'Sales Funnel'!J:J,Insights!I73)),0))</f>
        <v/>
      </c>
      <c r="L73" s="14" t="str">
        <f>IF('Settings &amp; Instructions'!A74="","",'Settings &amp; Instructions'!A74)</f>
        <v/>
      </c>
      <c r="M73" s="14" t="str">
        <f>IF(L73="","",COUNTIF('Sales Funnel'!D:D,Insights!L73))</f>
        <v/>
      </c>
      <c r="N73" s="51" t="str">
        <f t="shared" si="0"/>
        <v/>
      </c>
    </row>
    <row r="74" spans="1:14" ht="25" customHeight="1">
      <c r="A74" s="14" t="str">
        <f>IF('Settings &amp; Instructions'!G75=0,"",'Settings &amp; Instructions'!G75)</f>
        <v/>
      </c>
      <c r="B74" s="50" t="str">
        <f>IF('Settings &amp; Instructions'!H75=0,"",'Settings &amp; Instructions'!H75)</f>
        <v/>
      </c>
      <c r="C74" s="50" t="str">
        <f>IF(A74="","",SUMIFS('Sales Funnel'!G:G,'Sales Funnel'!J:J,Insights!A74,'Sales Funnel'!D:D,"Won"))</f>
        <v/>
      </c>
      <c r="D74" s="50" t="str">
        <f>IF(A74="","",SUMIFS('Sales Funnel'!G:G,'Sales Funnel'!J:J,Insights!A74))</f>
        <v/>
      </c>
      <c r="F74" s="14" t="str">
        <f t="array" ref="F74">IF(IFERROR(INDEX('Sales Funnel'!$A$5:$A$100, MATCH(0,COUNTIF(Insights!$F$16:F73, 'Sales Funnel'!$A$5:$A$100), 0)),"")=0,"",IFERROR(INDEX('Sales Funnel'!$A$5:$A$100, MATCH(0,COUNTIF(Insights!$F$16:F73, 'Sales Funnel'!$A$5:$A$100), 0)),""))</f>
        <v/>
      </c>
      <c r="G74" s="49" t="str">
        <f>IF(F74="","",SUMIFS('Sales Funnel'!E:E,'Sales Funnel'!A:A,Insights!F74,'Sales Funnel'!D:D,"Won"))</f>
        <v/>
      </c>
      <c r="I74" s="14" t="str">
        <f>IF('Settings &amp; Instructions'!G75=0,"",'Settings &amp; Instructions'!G75)</f>
        <v/>
      </c>
      <c r="J74" s="51" t="str">
        <f>IF(I74="","",IFERROR(COUNTIFS('Sales Funnel'!D:D,"Won",'Sales Funnel'!J:J,Insights!I74)/SUM(COUNTIFS('Sales Funnel'!D:D,{"Won","Lost"},'Sales Funnel'!J:J,Insights!I74)),0))</f>
        <v/>
      </c>
      <c r="L74" s="14" t="str">
        <f>IF('Settings &amp; Instructions'!A75="","",'Settings &amp; Instructions'!A75)</f>
        <v/>
      </c>
      <c r="M74" s="14" t="str">
        <f>IF(L74="","",COUNTIF('Sales Funnel'!D:D,Insights!L74))</f>
        <v/>
      </c>
      <c r="N74" s="51" t="str">
        <f t="shared" si="0"/>
        <v/>
      </c>
    </row>
    <row r="75" spans="1:14" ht="25" customHeight="1">
      <c r="A75" s="14" t="str">
        <f>IF('Settings &amp; Instructions'!G76=0,"",'Settings &amp; Instructions'!G76)</f>
        <v/>
      </c>
      <c r="B75" s="50" t="str">
        <f>IF('Settings &amp; Instructions'!H76=0,"",'Settings &amp; Instructions'!H76)</f>
        <v/>
      </c>
      <c r="C75" s="50" t="str">
        <f>IF(A75="","",SUMIFS('Sales Funnel'!G:G,'Sales Funnel'!J:J,Insights!A75,'Sales Funnel'!D:D,"Won"))</f>
        <v/>
      </c>
      <c r="D75" s="50" t="str">
        <f>IF(A75="","",SUMIFS('Sales Funnel'!G:G,'Sales Funnel'!J:J,Insights!A75))</f>
        <v/>
      </c>
      <c r="F75" s="14" t="str">
        <f t="array" ref="F75">IF(IFERROR(INDEX('Sales Funnel'!$A$5:$A$100, MATCH(0,COUNTIF(Insights!$F$16:F74, 'Sales Funnel'!$A$5:$A$100), 0)),"")=0,"",IFERROR(INDEX('Sales Funnel'!$A$5:$A$100, MATCH(0,COUNTIF(Insights!$F$16:F74, 'Sales Funnel'!$A$5:$A$100), 0)),""))</f>
        <v/>
      </c>
      <c r="G75" s="49" t="str">
        <f>IF(F75="","",SUMIFS('Sales Funnel'!E:E,'Sales Funnel'!A:A,Insights!F75,'Sales Funnel'!D:D,"Won"))</f>
        <v/>
      </c>
      <c r="I75" s="14" t="str">
        <f>IF('Settings &amp; Instructions'!G76=0,"",'Settings &amp; Instructions'!G76)</f>
        <v/>
      </c>
      <c r="J75" s="51" t="str">
        <f>IF(I75="","",IFERROR(COUNTIFS('Sales Funnel'!D:D,"Won",'Sales Funnel'!J:J,Insights!I75)/SUM(COUNTIFS('Sales Funnel'!D:D,{"Won","Lost"},'Sales Funnel'!J:J,Insights!I75)),0))</f>
        <v/>
      </c>
      <c r="L75" s="14" t="str">
        <f>IF('Settings &amp; Instructions'!A76="","",'Settings &amp; Instructions'!A76)</f>
        <v/>
      </c>
      <c r="M75" s="14" t="str">
        <f>IF(L75="","",COUNTIF('Sales Funnel'!D:D,Insights!L75))</f>
        <v/>
      </c>
      <c r="N75" s="51" t="str">
        <f t="shared" si="0"/>
        <v/>
      </c>
    </row>
    <row r="76" spans="1:14" ht="25" customHeight="1">
      <c r="A76" s="14" t="str">
        <f>IF('Settings &amp; Instructions'!G77=0,"",'Settings &amp; Instructions'!G77)</f>
        <v/>
      </c>
      <c r="B76" s="50" t="str">
        <f>IF('Settings &amp; Instructions'!H77=0,"",'Settings &amp; Instructions'!H77)</f>
        <v/>
      </c>
      <c r="C76" s="50" t="str">
        <f>IF(A76="","",SUMIFS('Sales Funnel'!G:G,'Sales Funnel'!J:J,Insights!A76,'Sales Funnel'!D:D,"Won"))</f>
        <v/>
      </c>
      <c r="D76" s="50" t="str">
        <f>IF(A76="","",SUMIFS('Sales Funnel'!G:G,'Sales Funnel'!J:J,Insights!A76))</f>
        <v/>
      </c>
      <c r="F76" s="14" t="str">
        <f t="array" ref="F76">IF(IFERROR(INDEX('Sales Funnel'!$A$5:$A$100, MATCH(0,COUNTIF(Insights!$F$16:F75, 'Sales Funnel'!$A$5:$A$100), 0)),"")=0,"",IFERROR(INDEX('Sales Funnel'!$A$5:$A$100, MATCH(0,COUNTIF(Insights!$F$16:F75, 'Sales Funnel'!$A$5:$A$100), 0)),""))</f>
        <v/>
      </c>
      <c r="G76" s="49" t="str">
        <f>IF(F76="","",SUMIFS('Sales Funnel'!E:E,'Sales Funnel'!A:A,Insights!F76,'Sales Funnel'!D:D,"Won"))</f>
        <v/>
      </c>
      <c r="I76" s="14" t="str">
        <f>IF('Settings &amp; Instructions'!G77=0,"",'Settings &amp; Instructions'!G77)</f>
        <v/>
      </c>
      <c r="J76" s="51" t="str">
        <f>IF(I76="","",IFERROR(COUNTIFS('Sales Funnel'!D:D,"Won",'Sales Funnel'!J:J,Insights!I76)/SUM(COUNTIFS('Sales Funnel'!D:D,{"Won","Lost"},'Sales Funnel'!J:J,Insights!I76)),0))</f>
        <v/>
      </c>
      <c r="L76" s="14" t="str">
        <f>IF('Settings &amp; Instructions'!A77="","",'Settings &amp; Instructions'!A77)</f>
        <v/>
      </c>
      <c r="M76" s="14" t="str">
        <f>IF(L76="","",COUNTIF('Sales Funnel'!D:D,Insights!L76))</f>
        <v/>
      </c>
      <c r="N76" s="51" t="str">
        <f t="shared" si="0"/>
        <v/>
      </c>
    </row>
    <row r="77" spans="1:14" ht="25" customHeight="1">
      <c r="A77" s="14" t="str">
        <f>IF('Settings &amp; Instructions'!G78=0,"",'Settings &amp; Instructions'!G78)</f>
        <v/>
      </c>
      <c r="B77" s="50" t="str">
        <f>IF('Settings &amp; Instructions'!H78=0,"",'Settings &amp; Instructions'!H78)</f>
        <v/>
      </c>
      <c r="C77" s="50" t="str">
        <f>IF(A77="","",SUMIFS('Sales Funnel'!G:G,'Sales Funnel'!J:J,Insights!A77,'Sales Funnel'!D:D,"Won"))</f>
        <v/>
      </c>
      <c r="D77" s="50" t="str">
        <f>IF(A77="","",SUMIFS('Sales Funnel'!G:G,'Sales Funnel'!J:J,Insights!A77))</f>
        <v/>
      </c>
      <c r="F77" s="14" t="str">
        <f t="array" ref="F77">IF(IFERROR(INDEX('Sales Funnel'!$A$5:$A$100, MATCH(0,COUNTIF(Insights!$F$16:F76, 'Sales Funnel'!$A$5:$A$100), 0)),"")=0,"",IFERROR(INDEX('Sales Funnel'!$A$5:$A$100, MATCH(0,COUNTIF(Insights!$F$16:F76, 'Sales Funnel'!$A$5:$A$100), 0)),""))</f>
        <v/>
      </c>
      <c r="G77" s="49" t="str">
        <f>IF(F77="","",SUMIFS('Sales Funnel'!E:E,'Sales Funnel'!A:A,Insights!F77,'Sales Funnel'!D:D,"Won"))</f>
        <v/>
      </c>
      <c r="I77" s="14" t="str">
        <f>IF('Settings &amp; Instructions'!G78=0,"",'Settings &amp; Instructions'!G78)</f>
        <v/>
      </c>
      <c r="J77" s="51" t="str">
        <f>IF(I77="","",IFERROR(COUNTIFS('Sales Funnel'!D:D,"Won",'Sales Funnel'!J:J,Insights!I77)/SUM(COUNTIFS('Sales Funnel'!D:D,{"Won","Lost"},'Sales Funnel'!J:J,Insights!I77)),0))</f>
        <v/>
      </c>
      <c r="L77" s="14" t="str">
        <f>IF('Settings &amp; Instructions'!A78="","",'Settings &amp; Instructions'!A78)</f>
        <v/>
      </c>
      <c r="M77" s="14" t="str">
        <f>IF(L77="","",COUNTIF('Sales Funnel'!D:D,Insights!L77))</f>
        <v/>
      </c>
      <c r="N77" s="51" t="str">
        <f t="shared" si="0"/>
        <v/>
      </c>
    </row>
    <row r="78" spans="1:14" ht="25" customHeight="1">
      <c r="A78" s="14" t="str">
        <f>IF('Settings &amp; Instructions'!G79=0,"",'Settings &amp; Instructions'!G79)</f>
        <v/>
      </c>
      <c r="B78" s="50" t="str">
        <f>IF('Settings &amp; Instructions'!H79=0,"",'Settings &amp; Instructions'!H79)</f>
        <v/>
      </c>
      <c r="C78" s="50" t="str">
        <f>IF(A78="","",SUMIFS('Sales Funnel'!G:G,'Sales Funnel'!J:J,Insights!A78,'Sales Funnel'!D:D,"Won"))</f>
        <v/>
      </c>
      <c r="D78" s="50" t="str">
        <f>IF(A78="","",SUMIFS('Sales Funnel'!G:G,'Sales Funnel'!J:J,Insights!A78))</f>
        <v/>
      </c>
      <c r="F78" s="14" t="str">
        <f t="array" ref="F78">IF(IFERROR(INDEX('Sales Funnel'!$A$5:$A$100, MATCH(0,COUNTIF(Insights!$F$16:F77, 'Sales Funnel'!$A$5:$A$100), 0)),"")=0,"",IFERROR(INDEX('Sales Funnel'!$A$5:$A$100, MATCH(0,COUNTIF(Insights!$F$16:F77, 'Sales Funnel'!$A$5:$A$100), 0)),""))</f>
        <v/>
      </c>
      <c r="G78" s="49" t="str">
        <f>IF(F78="","",SUMIFS('Sales Funnel'!E:E,'Sales Funnel'!A:A,Insights!F78,'Sales Funnel'!D:D,"Won"))</f>
        <v/>
      </c>
      <c r="I78" s="14" t="str">
        <f>IF('Settings &amp; Instructions'!G79=0,"",'Settings &amp; Instructions'!G79)</f>
        <v/>
      </c>
      <c r="J78" s="51" t="str">
        <f>IF(I78="","",IFERROR(COUNTIFS('Sales Funnel'!D:D,"Won",'Sales Funnel'!J:J,Insights!I78)/SUM(COUNTIFS('Sales Funnel'!D:D,{"Won","Lost"},'Sales Funnel'!J:J,Insights!I78)),0))</f>
        <v/>
      </c>
      <c r="L78" s="14" t="str">
        <f>IF('Settings &amp; Instructions'!A79="","",'Settings &amp; Instructions'!A79)</f>
        <v/>
      </c>
      <c r="M78" s="14" t="str">
        <f>IF(L78="","",COUNTIF('Sales Funnel'!D:D,Insights!L78))</f>
        <v/>
      </c>
      <c r="N78" s="51" t="str">
        <f t="shared" si="0"/>
        <v/>
      </c>
    </row>
    <row r="79" spans="1:14" ht="25" customHeight="1">
      <c r="A79" s="14" t="str">
        <f>IF('Settings &amp; Instructions'!G80=0,"",'Settings &amp; Instructions'!G80)</f>
        <v/>
      </c>
      <c r="B79" s="50" t="str">
        <f>IF('Settings &amp; Instructions'!H80=0,"",'Settings &amp; Instructions'!H80)</f>
        <v/>
      </c>
      <c r="C79" s="50" t="str">
        <f>IF(A79="","",SUMIFS('Sales Funnel'!G:G,'Sales Funnel'!J:J,Insights!A79,'Sales Funnel'!D:D,"Won"))</f>
        <v/>
      </c>
      <c r="D79" s="50" t="str">
        <f>IF(A79="","",SUMIFS('Sales Funnel'!G:G,'Sales Funnel'!J:J,Insights!A79))</f>
        <v/>
      </c>
      <c r="F79" s="14" t="str">
        <f t="array" ref="F79">IF(IFERROR(INDEX('Sales Funnel'!$A$5:$A$100, MATCH(0,COUNTIF(Insights!$F$16:F78, 'Sales Funnel'!$A$5:$A$100), 0)),"")=0,"",IFERROR(INDEX('Sales Funnel'!$A$5:$A$100, MATCH(0,COUNTIF(Insights!$F$16:F78, 'Sales Funnel'!$A$5:$A$100), 0)),""))</f>
        <v/>
      </c>
      <c r="G79" s="49" t="str">
        <f>IF(F79="","",SUMIFS('Sales Funnel'!E:E,'Sales Funnel'!A:A,Insights!F79,'Sales Funnel'!D:D,"Won"))</f>
        <v/>
      </c>
      <c r="I79" s="14" t="str">
        <f>IF('Settings &amp; Instructions'!G80=0,"",'Settings &amp; Instructions'!G80)</f>
        <v/>
      </c>
      <c r="J79" s="51" t="str">
        <f>IF(I79="","",IFERROR(COUNTIFS('Sales Funnel'!D:D,"Won",'Sales Funnel'!J:J,Insights!I79)/SUM(COUNTIFS('Sales Funnel'!D:D,{"Won","Lost"},'Sales Funnel'!J:J,Insights!I79)),0))</f>
        <v/>
      </c>
      <c r="L79" s="14" t="str">
        <f>IF('Settings &amp; Instructions'!A80="","",'Settings &amp; Instructions'!A80)</f>
        <v/>
      </c>
      <c r="M79" s="14" t="str">
        <f>IF(L79="","",COUNTIF('Sales Funnel'!D:D,Insights!L79))</f>
        <v/>
      </c>
      <c r="N79" s="51" t="str">
        <f t="shared" si="0"/>
        <v/>
      </c>
    </row>
    <row r="80" spans="1:14" ht="25" customHeight="1">
      <c r="A80" s="14" t="str">
        <f>IF('Settings &amp; Instructions'!G81=0,"",'Settings &amp; Instructions'!G81)</f>
        <v/>
      </c>
      <c r="B80" s="50" t="str">
        <f>IF('Settings &amp; Instructions'!H81=0,"",'Settings &amp; Instructions'!H81)</f>
        <v/>
      </c>
      <c r="C80" s="50" t="str">
        <f>IF(A80="","",SUMIFS('Sales Funnel'!G:G,'Sales Funnel'!J:J,Insights!A80,'Sales Funnel'!D:D,"Won"))</f>
        <v/>
      </c>
      <c r="D80" s="50" t="str">
        <f>IF(A80="","",SUMIFS('Sales Funnel'!G:G,'Sales Funnel'!J:J,Insights!A80))</f>
        <v/>
      </c>
      <c r="F80" s="14" t="str">
        <f t="array" ref="F80">IF(IFERROR(INDEX('Sales Funnel'!$A$5:$A$100, MATCH(0,COUNTIF(Insights!$F$16:F79, 'Sales Funnel'!$A$5:$A$100), 0)),"")=0,"",IFERROR(INDEX('Sales Funnel'!$A$5:$A$100, MATCH(0,COUNTIF(Insights!$F$16:F79, 'Sales Funnel'!$A$5:$A$100), 0)),""))</f>
        <v/>
      </c>
      <c r="G80" s="49" t="str">
        <f>IF(F80="","",SUMIFS('Sales Funnel'!E:E,'Sales Funnel'!A:A,Insights!F80,'Sales Funnel'!D:D,"Won"))</f>
        <v/>
      </c>
      <c r="I80" s="14" t="str">
        <f>IF('Settings &amp; Instructions'!G81=0,"",'Settings &amp; Instructions'!G81)</f>
        <v/>
      </c>
      <c r="J80" s="51" t="str">
        <f>IF(I80="","",IFERROR(COUNTIFS('Sales Funnel'!D:D,"Won",'Sales Funnel'!J:J,Insights!I80)/SUM(COUNTIFS('Sales Funnel'!D:D,{"Won","Lost"},'Sales Funnel'!J:J,Insights!I80)),0))</f>
        <v/>
      </c>
      <c r="L80" s="14" t="str">
        <f>IF('Settings &amp; Instructions'!A81="","",'Settings &amp; Instructions'!A81)</f>
        <v/>
      </c>
      <c r="M80" s="14" t="str">
        <f>IF(L80="","",COUNTIF('Sales Funnel'!D:D,Insights!L80))</f>
        <v/>
      </c>
      <c r="N80" s="51" t="str">
        <f t="shared" si="0"/>
        <v/>
      </c>
    </row>
    <row r="81" spans="1:14" ht="25" customHeight="1">
      <c r="A81" s="14" t="str">
        <f>IF('Settings &amp; Instructions'!G82=0,"",'Settings &amp; Instructions'!G82)</f>
        <v/>
      </c>
      <c r="B81" s="50" t="str">
        <f>IF('Settings &amp; Instructions'!H82=0,"",'Settings &amp; Instructions'!H82)</f>
        <v/>
      </c>
      <c r="C81" s="50" t="str">
        <f>IF(A81="","",SUMIFS('Sales Funnel'!G:G,'Sales Funnel'!J:J,Insights!A81,'Sales Funnel'!D:D,"Won"))</f>
        <v/>
      </c>
      <c r="D81" s="50" t="str">
        <f>IF(A81="","",SUMIFS('Sales Funnel'!G:G,'Sales Funnel'!J:J,Insights!A81))</f>
        <v/>
      </c>
      <c r="F81" s="14" t="str">
        <f t="array" ref="F81">IF(IFERROR(INDEX('Sales Funnel'!$A$5:$A$100, MATCH(0,COUNTIF(Insights!$F$16:F80, 'Sales Funnel'!$A$5:$A$100), 0)),"")=0,"",IFERROR(INDEX('Sales Funnel'!$A$5:$A$100, MATCH(0,COUNTIF(Insights!$F$16:F80, 'Sales Funnel'!$A$5:$A$100), 0)),""))</f>
        <v/>
      </c>
      <c r="G81" s="49" t="str">
        <f>IF(F81="","",SUMIFS('Sales Funnel'!E:E,'Sales Funnel'!A:A,Insights!F81,'Sales Funnel'!D:D,"Won"))</f>
        <v/>
      </c>
      <c r="I81" s="14" t="str">
        <f>IF('Settings &amp; Instructions'!G82=0,"",'Settings &amp; Instructions'!G82)</f>
        <v/>
      </c>
      <c r="J81" s="51" t="str">
        <f>IF(I81="","",IFERROR(COUNTIFS('Sales Funnel'!D:D,"Won",'Sales Funnel'!J:J,Insights!I81)/SUM(COUNTIFS('Sales Funnel'!D:D,{"Won","Lost"},'Sales Funnel'!J:J,Insights!I81)),0))</f>
        <v/>
      </c>
      <c r="L81" s="14" t="str">
        <f>IF('Settings &amp; Instructions'!A82="","",'Settings &amp; Instructions'!A82)</f>
        <v/>
      </c>
      <c r="M81" s="14" t="str">
        <f>IF(L81="","",COUNTIF('Sales Funnel'!D:D,Insights!L81))</f>
        <v/>
      </c>
      <c r="N81" s="51" t="str">
        <f t="shared" ref="N81:N144" si="1">IFERROR(IF(OR(L81="Won",L81="Lost",L81=""),"",M82/M81),"")</f>
        <v/>
      </c>
    </row>
    <row r="82" spans="1:14" ht="25" customHeight="1">
      <c r="A82" s="14" t="str">
        <f>IF('Settings &amp; Instructions'!G83=0,"",'Settings &amp; Instructions'!G83)</f>
        <v/>
      </c>
      <c r="B82" s="50" t="str">
        <f>IF('Settings &amp; Instructions'!H83=0,"",'Settings &amp; Instructions'!H83)</f>
        <v/>
      </c>
      <c r="C82" s="50" t="str">
        <f>IF(A82="","",SUMIFS('Sales Funnel'!G:G,'Sales Funnel'!J:J,Insights!A82,'Sales Funnel'!D:D,"Won"))</f>
        <v/>
      </c>
      <c r="D82" s="50" t="str">
        <f>IF(A82="","",SUMIFS('Sales Funnel'!G:G,'Sales Funnel'!J:J,Insights!A82))</f>
        <v/>
      </c>
      <c r="F82" s="14" t="str">
        <f t="array" ref="F82">IF(IFERROR(INDEX('Sales Funnel'!$A$5:$A$100, MATCH(0,COUNTIF(Insights!$F$16:F81, 'Sales Funnel'!$A$5:$A$100), 0)),"")=0,"",IFERROR(INDEX('Sales Funnel'!$A$5:$A$100, MATCH(0,COUNTIF(Insights!$F$16:F81, 'Sales Funnel'!$A$5:$A$100), 0)),""))</f>
        <v/>
      </c>
      <c r="G82" s="49" t="str">
        <f>IF(F82="","",SUMIFS('Sales Funnel'!E:E,'Sales Funnel'!A:A,Insights!F82,'Sales Funnel'!D:D,"Won"))</f>
        <v/>
      </c>
      <c r="I82" s="14" t="str">
        <f>IF('Settings &amp; Instructions'!G83=0,"",'Settings &amp; Instructions'!G83)</f>
        <v/>
      </c>
      <c r="J82" s="51" t="str">
        <f>IF(I82="","",IFERROR(COUNTIFS('Sales Funnel'!D:D,"Won",'Sales Funnel'!J:J,Insights!I82)/SUM(COUNTIFS('Sales Funnel'!D:D,{"Won","Lost"},'Sales Funnel'!J:J,Insights!I82)),0))</f>
        <v/>
      </c>
      <c r="L82" s="14" t="str">
        <f>IF('Settings &amp; Instructions'!A83="","",'Settings &amp; Instructions'!A83)</f>
        <v/>
      </c>
      <c r="M82" s="14" t="str">
        <f>IF(L82="","",COUNTIF('Sales Funnel'!D:D,Insights!L82))</f>
        <v/>
      </c>
      <c r="N82" s="51" t="str">
        <f t="shared" si="1"/>
        <v/>
      </c>
    </row>
    <row r="83" spans="1:14" ht="25" customHeight="1">
      <c r="A83" s="14" t="str">
        <f>IF('Settings &amp; Instructions'!G84=0,"",'Settings &amp; Instructions'!G84)</f>
        <v/>
      </c>
      <c r="B83" s="50" t="str">
        <f>IF('Settings &amp; Instructions'!H84=0,"",'Settings &amp; Instructions'!H84)</f>
        <v/>
      </c>
      <c r="C83" s="50" t="str">
        <f>IF(A83="","",SUMIFS('Sales Funnel'!G:G,'Sales Funnel'!J:J,Insights!A83,'Sales Funnel'!D:D,"Won"))</f>
        <v/>
      </c>
      <c r="D83" s="50" t="str">
        <f>IF(A83="","",SUMIFS('Sales Funnel'!G:G,'Sales Funnel'!J:J,Insights!A83))</f>
        <v/>
      </c>
      <c r="F83" s="14" t="str">
        <f t="array" ref="F83">IF(IFERROR(INDEX('Sales Funnel'!$A$5:$A$100, MATCH(0,COUNTIF(Insights!$F$16:F82, 'Sales Funnel'!$A$5:$A$100), 0)),"")=0,"",IFERROR(INDEX('Sales Funnel'!$A$5:$A$100, MATCH(0,COUNTIF(Insights!$F$16:F82, 'Sales Funnel'!$A$5:$A$100), 0)),""))</f>
        <v/>
      </c>
      <c r="G83" s="49" t="str">
        <f>IF(F83="","",SUMIFS('Sales Funnel'!E:E,'Sales Funnel'!A:A,Insights!F83,'Sales Funnel'!D:D,"Won"))</f>
        <v/>
      </c>
      <c r="I83" s="14" t="str">
        <f>IF('Settings &amp; Instructions'!G84=0,"",'Settings &amp; Instructions'!G84)</f>
        <v/>
      </c>
      <c r="J83" s="51" t="str">
        <f>IF(I83="","",IFERROR(COUNTIFS('Sales Funnel'!D:D,"Won",'Sales Funnel'!J:J,Insights!I83)/SUM(COUNTIFS('Sales Funnel'!D:D,{"Won","Lost"},'Sales Funnel'!J:J,Insights!I83)),0))</f>
        <v/>
      </c>
      <c r="L83" s="14" t="str">
        <f>IF('Settings &amp; Instructions'!A84="","",'Settings &amp; Instructions'!A84)</f>
        <v/>
      </c>
      <c r="M83" s="14" t="str">
        <f>IF(L83="","",COUNTIF('Sales Funnel'!D:D,Insights!L83))</f>
        <v/>
      </c>
      <c r="N83" s="51" t="str">
        <f t="shared" si="1"/>
        <v/>
      </c>
    </row>
    <row r="84" spans="1:14" ht="25" customHeight="1">
      <c r="A84" s="14" t="str">
        <f>IF('Settings &amp; Instructions'!G85=0,"",'Settings &amp; Instructions'!G85)</f>
        <v/>
      </c>
      <c r="B84" s="50" t="str">
        <f>IF('Settings &amp; Instructions'!H85=0,"",'Settings &amp; Instructions'!H85)</f>
        <v/>
      </c>
      <c r="C84" s="50" t="str">
        <f>IF(A84="","",SUMIFS('Sales Funnel'!G:G,'Sales Funnel'!J:J,Insights!A84,'Sales Funnel'!D:D,"Won"))</f>
        <v/>
      </c>
      <c r="D84" s="50" t="str">
        <f>IF(A84="","",SUMIFS('Sales Funnel'!G:G,'Sales Funnel'!J:J,Insights!A84))</f>
        <v/>
      </c>
      <c r="F84" s="14" t="str">
        <f t="array" ref="F84">IF(IFERROR(INDEX('Sales Funnel'!$A$5:$A$100, MATCH(0,COUNTIF(Insights!$F$16:F83, 'Sales Funnel'!$A$5:$A$100), 0)),"")=0,"",IFERROR(INDEX('Sales Funnel'!$A$5:$A$100, MATCH(0,COUNTIF(Insights!$F$16:F83, 'Sales Funnel'!$A$5:$A$100), 0)),""))</f>
        <v/>
      </c>
      <c r="G84" s="49" t="str">
        <f>IF(F84="","",SUMIFS('Sales Funnel'!E:E,'Sales Funnel'!A:A,Insights!F84,'Sales Funnel'!D:D,"Won"))</f>
        <v/>
      </c>
      <c r="I84" s="14" t="str">
        <f>IF('Settings &amp; Instructions'!G85=0,"",'Settings &amp; Instructions'!G85)</f>
        <v/>
      </c>
      <c r="J84" s="51" t="str">
        <f>IF(I84="","",IFERROR(COUNTIFS('Sales Funnel'!D:D,"Won",'Sales Funnel'!J:J,Insights!I84)/SUM(COUNTIFS('Sales Funnel'!D:D,{"Won","Lost"},'Sales Funnel'!J:J,Insights!I84)),0))</f>
        <v/>
      </c>
      <c r="L84" s="14" t="str">
        <f>IF('Settings &amp; Instructions'!A85="","",'Settings &amp; Instructions'!A85)</f>
        <v/>
      </c>
      <c r="M84" s="14" t="str">
        <f>IF(L84="","",COUNTIF('Sales Funnel'!D:D,Insights!L84))</f>
        <v/>
      </c>
      <c r="N84" s="51" t="str">
        <f t="shared" si="1"/>
        <v/>
      </c>
    </row>
    <row r="85" spans="1:14" ht="25" customHeight="1">
      <c r="A85" s="14" t="str">
        <f>IF('Settings &amp; Instructions'!G86=0,"",'Settings &amp; Instructions'!G86)</f>
        <v/>
      </c>
      <c r="B85" s="50" t="str">
        <f>IF('Settings &amp; Instructions'!H86=0,"",'Settings &amp; Instructions'!H86)</f>
        <v/>
      </c>
      <c r="C85" s="50" t="str">
        <f>IF(A85="","",SUMIFS('Sales Funnel'!G:G,'Sales Funnel'!J:J,Insights!A85,'Sales Funnel'!D:D,"Won"))</f>
        <v/>
      </c>
      <c r="D85" s="50" t="str">
        <f>IF(A85="","",SUMIFS('Sales Funnel'!G:G,'Sales Funnel'!J:J,Insights!A85))</f>
        <v/>
      </c>
      <c r="F85" s="14" t="str">
        <f t="array" ref="F85">IF(IFERROR(INDEX('Sales Funnel'!$A$5:$A$100, MATCH(0,COUNTIF(Insights!$F$16:F84, 'Sales Funnel'!$A$5:$A$100), 0)),"")=0,"",IFERROR(INDEX('Sales Funnel'!$A$5:$A$100, MATCH(0,COUNTIF(Insights!$F$16:F84, 'Sales Funnel'!$A$5:$A$100), 0)),""))</f>
        <v/>
      </c>
      <c r="G85" s="49" t="str">
        <f>IF(F85="","",SUMIFS('Sales Funnel'!E:E,'Sales Funnel'!A:A,Insights!F85,'Sales Funnel'!D:D,"Won"))</f>
        <v/>
      </c>
      <c r="I85" s="14" t="str">
        <f>IF('Settings &amp; Instructions'!G86=0,"",'Settings &amp; Instructions'!G86)</f>
        <v/>
      </c>
      <c r="J85" s="51" t="str">
        <f>IF(I85="","",IFERROR(COUNTIFS('Sales Funnel'!D:D,"Won",'Sales Funnel'!J:J,Insights!I85)/SUM(COUNTIFS('Sales Funnel'!D:D,{"Won","Lost"},'Sales Funnel'!J:J,Insights!I85)),0))</f>
        <v/>
      </c>
      <c r="L85" s="14" t="str">
        <f>IF('Settings &amp; Instructions'!A86="","",'Settings &amp; Instructions'!A86)</f>
        <v/>
      </c>
      <c r="M85" s="14" t="str">
        <f>IF(L85="","",COUNTIF('Sales Funnel'!D:D,Insights!L85))</f>
        <v/>
      </c>
      <c r="N85" s="51" t="str">
        <f t="shared" si="1"/>
        <v/>
      </c>
    </row>
    <row r="86" spans="1:14" ht="25" customHeight="1">
      <c r="A86" s="14" t="str">
        <f>IF('Settings &amp; Instructions'!G87=0,"",'Settings &amp; Instructions'!G87)</f>
        <v/>
      </c>
      <c r="B86" s="50" t="str">
        <f>IF('Settings &amp; Instructions'!H87=0,"",'Settings &amp; Instructions'!H87)</f>
        <v/>
      </c>
      <c r="C86" s="50" t="str">
        <f>IF(A86="","",SUMIFS('Sales Funnel'!G:G,'Sales Funnel'!J:J,Insights!A86,'Sales Funnel'!D:D,"Won"))</f>
        <v/>
      </c>
      <c r="D86" s="50" t="str">
        <f>IF(A86="","",SUMIFS('Sales Funnel'!G:G,'Sales Funnel'!J:J,Insights!A86))</f>
        <v/>
      </c>
      <c r="F86" s="14" t="str">
        <f t="array" ref="F86">IF(IFERROR(INDEX('Sales Funnel'!$A$5:$A$100, MATCH(0,COUNTIF(Insights!$F$16:F85, 'Sales Funnel'!$A$5:$A$100), 0)),"")=0,"",IFERROR(INDEX('Sales Funnel'!$A$5:$A$100, MATCH(0,COUNTIF(Insights!$F$16:F85, 'Sales Funnel'!$A$5:$A$100), 0)),""))</f>
        <v/>
      </c>
      <c r="G86" s="49" t="str">
        <f>IF(F86="","",SUMIFS('Sales Funnel'!E:E,'Sales Funnel'!A:A,Insights!F86,'Sales Funnel'!D:D,"Won"))</f>
        <v/>
      </c>
      <c r="I86" s="14" t="str">
        <f>IF('Settings &amp; Instructions'!G87=0,"",'Settings &amp; Instructions'!G87)</f>
        <v/>
      </c>
      <c r="J86" s="51" t="str">
        <f>IF(I86="","",IFERROR(COUNTIFS('Sales Funnel'!D:D,"Won",'Sales Funnel'!J:J,Insights!I86)/SUM(COUNTIFS('Sales Funnel'!D:D,{"Won","Lost"},'Sales Funnel'!J:J,Insights!I86)),0))</f>
        <v/>
      </c>
      <c r="L86" s="14" t="str">
        <f>IF('Settings &amp; Instructions'!A87="","",'Settings &amp; Instructions'!A87)</f>
        <v/>
      </c>
      <c r="M86" s="14" t="str">
        <f>IF(L86="","",COUNTIF('Sales Funnel'!D:D,Insights!L86))</f>
        <v/>
      </c>
      <c r="N86" s="51" t="str">
        <f t="shared" si="1"/>
        <v/>
      </c>
    </row>
    <row r="87" spans="1:14" ht="25" customHeight="1">
      <c r="A87" s="14" t="str">
        <f>IF('Settings &amp; Instructions'!G88=0,"",'Settings &amp; Instructions'!G88)</f>
        <v/>
      </c>
      <c r="B87" s="50" t="str">
        <f>IF('Settings &amp; Instructions'!H88=0,"",'Settings &amp; Instructions'!H88)</f>
        <v/>
      </c>
      <c r="C87" s="50" t="str">
        <f>IF(A87="","",SUMIFS('Sales Funnel'!G:G,'Sales Funnel'!J:J,Insights!A87,'Sales Funnel'!D:D,"Won"))</f>
        <v/>
      </c>
      <c r="D87" s="50" t="str">
        <f>IF(A87="","",SUMIFS('Sales Funnel'!G:G,'Sales Funnel'!J:J,Insights!A87))</f>
        <v/>
      </c>
      <c r="F87" s="14" t="str">
        <f t="array" ref="F87">IF(IFERROR(INDEX('Sales Funnel'!$A$5:$A$100, MATCH(0,COUNTIF(Insights!$F$16:F86, 'Sales Funnel'!$A$5:$A$100), 0)),"")=0,"",IFERROR(INDEX('Sales Funnel'!$A$5:$A$100, MATCH(0,COUNTIF(Insights!$F$16:F86, 'Sales Funnel'!$A$5:$A$100), 0)),""))</f>
        <v/>
      </c>
      <c r="G87" s="49" t="str">
        <f>IF(F87="","",SUMIFS('Sales Funnel'!E:E,'Sales Funnel'!A:A,Insights!F87,'Sales Funnel'!D:D,"Won"))</f>
        <v/>
      </c>
      <c r="I87" s="14" t="str">
        <f>IF('Settings &amp; Instructions'!G88=0,"",'Settings &amp; Instructions'!G88)</f>
        <v/>
      </c>
      <c r="J87" s="51" t="str">
        <f>IF(I87="","",IFERROR(COUNTIFS('Sales Funnel'!D:D,"Won",'Sales Funnel'!J:J,Insights!I87)/SUM(COUNTIFS('Sales Funnel'!D:D,{"Won","Lost"},'Sales Funnel'!J:J,Insights!I87)),0))</f>
        <v/>
      </c>
      <c r="L87" s="14" t="str">
        <f>IF('Settings &amp; Instructions'!A88="","",'Settings &amp; Instructions'!A88)</f>
        <v/>
      </c>
      <c r="M87" s="14" t="str">
        <f>IF(L87="","",COUNTIF('Sales Funnel'!D:D,Insights!L87))</f>
        <v/>
      </c>
      <c r="N87" s="51" t="str">
        <f t="shared" si="1"/>
        <v/>
      </c>
    </row>
    <row r="88" spans="1:14" ht="25" customHeight="1">
      <c r="A88" s="14" t="str">
        <f>IF('Settings &amp; Instructions'!G89=0,"",'Settings &amp; Instructions'!G89)</f>
        <v/>
      </c>
      <c r="B88" s="50" t="str">
        <f>IF('Settings &amp; Instructions'!H89=0,"",'Settings &amp; Instructions'!H89)</f>
        <v/>
      </c>
      <c r="C88" s="50" t="str">
        <f>IF(A88="","",SUMIFS('Sales Funnel'!G:G,'Sales Funnel'!J:J,Insights!A88,'Sales Funnel'!D:D,"Won"))</f>
        <v/>
      </c>
      <c r="D88" s="50" t="str">
        <f>IF(A88="","",SUMIFS('Sales Funnel'!G:G,'Sales Funnel'!J:J,Insights!A88))</f>
        <v/>
      </c>
      <c r="F88" s="14" t="str">
        <f t="array" ref="F88">IF(IFERROR(INDEX('Sales Funnel'!$A$5:$A$100, MATCH(0,COUNTIF(Insights!$F$16:F87, 'Sales Funnel'!$A$5:$A$100), 0)),"")=0,"",IFERROR(INDEX('Sales Funnel'!$A$5:$A$100, MATCH(0,COUNTIF(Insights!$F$16:F87, 'Sales Funnel'!$A$5:$A$100), 0)),""))</f>
        <v/>
      </c>
      <c r="G88" s="49" t="str">
        <f>IF(F88="","",SUMIFS('Sales Funnel'!E:E,'Sales Funnel'!A:A,Insights!F88,'Sales Funnel'!D:D,"Won"))</f>
        <v/>
      </c>
      <c r="I88" s="14" t="str">
        <f>IF('Settings &amp; Instructions'!G89=0,"",'Settings &amp; Instructions'!G89)</f>
        <v/>
      </c>
      <c r="J88" s="51" t="str">
        <f>IF(I88="","",IFERROR(COUNTIFS('Sales Funnel'!D:D,"Won",'Sales Funnel'!J:J,Insights!I88)/SUM(COUNTIFS('Sales Funnel'!D:D,{"Won","Lost"},'Sales Funnel'!J:J,Insights!I88)),0))</f>
        <v/>
      </c>
      <c r="L88" s="14" t="str">
        <f>IF('Settings &amp; Instructions'!A89="","",'Settings &amp; Instructions'!A89)</f>
        <v/>
      </c>
      <c r="M88" s="14" t="str">
        <f>IF(L88="","",COUNTIF('Sales Funnel'!D:D,Insights!L88))</f>
        <v/>
      </c>
      <c r="N88" s="51" t="str">
        <f t="shared" si="1"/>
        <v/>
      </c>
    </row>
    <row r="89" spans="1:14" ht="25" customHeight="1">
      <c r="A89" s="14" t="str">
        <f>IF('Settings &amp; Instructions'!G90=0,"",'Settings &amp; Instructions'!G90)</f>
        <v/>
      </c>
      <c r="B89" s="50" t="str">
        <f>IF('Settings &amp; Instructions'!H90=0,"",'Settings &amp; Instructions'!H90)</f>
        <v/>
      </c>
      <c r="C89" s="50" t="str">
        <f>IF(A89="","",SUMIFS('Sales Funnel'!G:G,'Sales Funnel'!J:J,Insights!A89,'Sales Funnel'!D:D,"Won"))</f>
        <v/>
      </c>
      <c r="D89" s="50" t="str">
        <f>IF(A89="","",SUMIFS('Sales Funnel'!G:G,'Sales Funnel'!J:J,Insights!A89))</f>
        <v/>
      </c>
      <c r="F89" s="14" t="str">
        <f t="array" ref="F89">IF(IFERROR(INDEX('Sales Funnel'!$A$5:$A$100, MATCH(0,COUNTIF(Insights!$F$16:F88, 'Sales Funnel'!$A$5:$A$100), 0)),"")=0,"",IFERROR(INDEX('Sales Funnel'!$A$5:$A$100, MATCH(0,COUNTIF(Insights!$F$16:F88, 'Sales Funnel'!$A$5:$A$100), 0)),""))</f>
        <v/>
      </c>
      <c r="G89" s="49" t="str">
        <f>IF(F89="","",SUMIFS('Sales Funnel'!E:E,'Sales Funnel'!A:A,Insights!F89,'Sales Funnel'!D:D,"Won"))</f>
        <v/>
      </c>
      <c r="I89" s="14" t="str">
        <f>IF('Settings &amp; Instructions'!G90=0,"",'Settings &amp; Instructions'!G90)</f>
        <v/>
      </c>
      <c r="J89" s="51" t="str">
        <f>IF(I89="","",IFERROR(COUNTIFS('Sales Funnel'!D:D,"Won",'Sales Funnel'!J:J,Insights!I89)/SUM(COUNTIFS('Sales Funnel'!D:D,{"Won","Lost"},'Sales Funnel'!J:J,Insights!I89)),0))</f>
        <v/>
      </c>
      <c r="L89" s="14" t="str">
        <f>IF('Settings &amp; Instructions'!A90="","",'Settings &amp; Instructions'!A90)</f>
        <v/>
      </c>
      <c r="M89" s="14" t="str">
        <f>IF(L89="","",COUNTIF('Sales Funnel'!D:D,Insights!L89))</f>
        <v/>
      </c>
      <c r="N89" s="51" t="str">
        <f t="shared" si="1"/>
        <v/>
      </c>
    </row>
    <row r="90" spans="1:14" ht="25" customHeight="1">
      <c r="A90" s="14" t="str">
        <f>IF('Settings &amp; Instructions'!G91=0,"",'Settings &amp; Instructions'!G91)</f>
        <v/>
      </c>
      <c r="B90" s="50" t="str">
        <f>IF('Settings &amp; Instructions'!H91=0,"",'Settings &amp; Instructions'!H91)</f>
        <v/>
      </c>
      <c r="C90" s="50" t="str">
        <f>IF(A90="","",SUMIFS('Sales Funnel'!G:G,'Sales Funnel'!J:J,Insights!A90,'Sales Funnel'!D:D,"Won"))</f>
        <v/>
      </c>
      <c r="D90" s="50" t="str">
        <f>IF(A90="","",SUMIFS('Sales Funnel'!G:G,'Sales Funnel'!J:J,Insights!A90))</f>
        <v/>
      </c>
      <c r="F90" s="14" t="str">
        <f t="array" ref="F90">IF(IFERROR(INDEX('Sales Funnel'!$A$5:$A$100, MATCH(0,COUNTIF(Insights!$F$16:F89, 'Sales Funnel'!$A$5:$A$100), 0)),"")=0,"",IFERROR(INDEX('Sales Funnel'!$A$5:$A$100, MATCH(0,COUNTIF(Insights!$F$16:F89, 'Sales Funnel'!$A$5:$A$100), 0)),""))</f>
        <v/>
      </c>
      <c r="G90" s="49" t="str">
        <f>IF(F90="","",SUMIFS('Sales Funnel'!E:E,'Sales Funnel'!A:A,Insights!F90,'Sales Funnel'!D:D,"Won"))</f>
        <v/>
      </c>
      <c r="I90" s="14" t="str">
        <f>IF('Settings &amp; Instructions'!G91=0,"",'Settings &amp; Instructions'!G91)</f>
        <v/>
      </c>
      <c r="J90" s="51" t="str">
        <f>IF(I90="","",IFERROR(COUNTIFS('Sales Funnel'!D:D,"Won",'Sales Funnel'!J:J,Insights!I90)/SUM(COUNTIFS('Sales Funnel'!D:D,{"Won","Lost"},'Sales Funnel'!J:J,Insights!I90)),0))</f>
        <v/>
      </c>
      <c r="L90" s="14" t="str">
        <f>IF('Settings &amp; Instructions'!A91="","",'Settings &amp; Instructions'!A91)</f>
        <v/>
      </c>
      <c r="M90" s="14" t="str">
        <f>IF(L90="","",COUNTIF('Sales Funnel'!D:D,Insights!L90))</f>
        <v/>
      </c>
      <c r="N90" s="51" t="str">
        <f t="shared" si="1"/>
        <v/>
      </c>
    </row>
    <row r="91" spans="1:14" ht="25" customHeight="1">
      <c r="A91" s="14" t="str">
        <f>IF('Settings &amp; Instructions'!G92=0,"",'Settings &amp; Instructions'!G92)</f>
        <v/>
      </c>
      <c r="B91" s="50" t="str">
        <f>IF('Settings &amp; Instructions'!H92=0,"",'Settings &amp; Instructions'!H92)</f>
        <v/>
      </c>
      <c r="C91" s="50" t="str">
        <f>IF(A91="","",SUMIFS('Sales Funnel'!G:G,'Sales Funnel'!J:J,Insights!A91,'Sales Funnel'!D:D,"Won"))</f>
        <v/>
      </c>
      <c r="D91" s="50" t="str">
        <f>IF(A91="","",SUMIFS('Sales Funnel'!G:G,'Sales Funnel'!J:J,Insights!A91))</f>
        <v/>
      </c>
      <c r="F91" s="14" t="str">
        <f t="array" ref="F91">IF(IFERROR(INDEX('Sales Funnel'!$A$5:$A$100, MATCH(0,COUNTIF(Insights!$F$16:F90, 'Sales Funnel'!$A$5:$A$100), 0)),"")=0,"",IFERROR(INDEX('Sales Funnel'!$A$5:$A$100, MATCH(0,COUNTIF(Insights!$F$16:F90, 'Sales Funnel'!$A$5:$A$100), 0)),""))</f>
        <v/>
      </c>
      <c r="G91" s="49" t="str">
        <f>IF(F91="","",SUMIFS('Sales Funnel'!E:E,'Sales Funnel'!A:A,Insights!F91,'Sales Funnel'!D:D,"Won"))</f>
        <v/>
      </c>
      <c r="I91" s="14" t="str">
        <f>IF('Settings &amp; Instructions'!G92=0,"",'Settings &amp; Instructions'!G92)</f>
        <v/>
      </c>
      <c r="J91" s="51" t="str">
        <f>IF(I91="","",IFERROR(COUNTIFS('Sales Funnel'!D:D,"Won",'Sales Funnel'!J:J,Insights!I91)/SUM(COUNTIFS('Sales Funnel'!D:D,{"Won","Lost"},'Sales Funnel'!J:J,Insights!I91)),0))</f>
        <v/>
      </c>
      <c r="L91" s="14" t="str">
        <f>IF('Settings &amp; Instructions'!A92="","",'Settings &amp; Instructions'!A92)</f>
        <v/>
      </c>
      <c r="M91" s="14" t="str">
        <f>IF(L91="","",COUNTIF('Sales Funnel'!D:D,Insights!L91))</f>
        <v/>
      </c>
      <c r="N91" s="51" t="str">
        <f t="shared" si="1"/>
        <v/>
      </c>
    </row>
    <row r="92" spans="1:14" ht="25" customHeight="1">
      <c r="A92" s="14" t="str">
        <f>IF('Settings &amp; Instructions'!G93=0,"",'Settings &amp; Instructions'!G93)</f>
        <v/>
      </c>
      <c r="B92" s="50" t="str">
        <f>IF('Settings &amp; Instructions'!H93=0,"",'Settings &amp; Instructions'!H93)</f>
        <v/>
      </c>
      <c r="C92" s="50" t="str">
        <f>IF(A92="","",SUMIFS('Sales Funnel'!G:G,'Sales Funnel'!J:J,Insights!A92,'Sales Funnel'!D:D,"Won"))</f>
        <v/>
      </c>
      <c r="D92" s="50" t="str">
        <f>IF(A92="","",SUMIFS('Sales Funnel'!G:G,'Sales Funnel'!J:J,Insights!A92))</f>
        <v/>
      </c>
      <c r="F92" s="14" t="str">
        <f t="array" ref="F92">IF(IFERROR(INDEX('Sales Funnel'!$A$5:$A$100, MATCH(0,COUNTIF(Insights!$F$16:F91, 'Sales Funnel'!$A$5:$A$100), 0)),"")=0,"",IFERROR(INDEX('Sales Funnel'!$A$5:$A$100, MATCH(0,COUNTIF(Insights!$F$16:F91, 'Sales Funnel'!$A$5:$A$100), 0)),""))</f>
        <v/>
      </c>
      <c r="I92" s="14" t="str">
        <f>IF('Settings &amp; Instructions'!G93=0,"",'Settings &amp; Instructions'!G93)</f>
        <v/>
      </c>
      <c r="J92" s="51" t="str">
        <f>IF(I92="","",IFERROR(COUNTIFS('Sales Funnel'!D:D,"Won",'Sales Funnel'!J:J,Insights!I92)/SUM(COUNTIFS('Sales Funnel'!D:D,{"Won","Lost"},'Sales Funnel'!J:J,Insights!I92)),0))</f>
        <v/>
      </c>
      <c r="L92" s="14" t="str">
        <f>IF('Settings &amp; Instructions'!A93="","",'Settings &amp; Instructions'!A93)</f>
        <v/>
      </c>
      <c r="M92" s="14" t="str">
        <f>IF(L92="","",COUNTIF('Sales Funnel'!D:D,Insights!L92))</f>
        <v/>
      </c>
      <c r="N92" s="51" t="str">
        <f t="shared" si="1"/>
        <v/>
      </c>
    </row>
    <row r="93" spans="1:14" ht="25" customHeight="1">
      <c r="A93" s="14" t="str">
        <f>IF('Settings &amp; Instructions'!G94=0,"",'Settings &amp; Instructions'!G94)</f>
        <v/>
      </c>
      <c r="B93" s="50" t="str">
        <f>IF('Settings &amp; Instructions'!H94=0,"",'Settings &amp; Instructions'!H94)</f>
        <v/>
      </c>
      <c r="C93" s="50" t="str">
        <f>IF(A93="","",SUMIFS('Sales Funnel'!G:G,'Sales Funnel'!J:J,Insights!A93,'Sales Funnel'!D:D,"Won"))</f>
        <v/>
      </c>
      <c r="D93" s="50" t="str">
        <f>IF(A93="","",SUMIFS('Sales Funnel'!G:G,'Sales Funnel'!J:J,Insights!A93))</f>
        <v/>
      </c>
      <c r="F93" s="14" t="str">
        <f t="array" ref="F93">IF(IFERROR(INDEX('Sales Funnel'!$A$5:$A$100, MATCH(0,COUNTIF(Insights!$F$16:F92, 'Sales Funnel'!$A$5:$A$100), 0)),"")=0,"",IFERROR(INDEX('Sales Funnel'!$A$5:$A$100, MATCH(0,COUNTIF(Insights!$F$16:F92, 'Sales Funnel'!$A$5:$A$100), 0)),""))</f>
        <v/>
      </c>
      <c r="I93" s="14" t="str">
        <f>IF('Settings &amp; Instructions'!G94=0,"",'Settings &amp; Instructions'!G94)</f>
        <v/>
      </c>
      <c r="J93" s="51" t="str">
        <f>IF(I93="","",IFERROR(COUNTIFS('Sales Funnel'!D:D,"Won",'Sales Funnel'!J:J,Insights!I93)/SUM(COUNTIFS('Sales Funnel'!D:D,{"Won","Lost"},'Sales Funnel'!J:J,Insights!I93)),0))</f>
        <v/>
      </c>
      <c r="L93" s="14" t="str">
        <f>IF('Settings &amp; Instructions'!A94="","",'Settings &amp; Instructions'!A94)</f>
        <v/>
      </c>
      <c r="M93" s="14" t="str">
        <f>IF(L93="","",COUNTIF('Sales Funnel'!D:D,Insights!L93))</f>
        <v/>
      </c>
      <c r="N93" s="51" t="str">
        <f t="shared" si="1"/>
        <v/>
      </c>
    </row>
    <row r="94" spans="1:14" ht="25" customHeight="1">
      <c r="A94" s="14" t="str">
        <f>IF('Settings &amp; Instructions'!G95=0,"",'Settings &amp; Instructions'!G95)</f>
        <v/>
      </c>
      <c r="B94" s="50" t="str">
        <f>IF('Settings &amp; Instructions'!H95=0,"",'Settings &amp; Instructions'!H95)</f>
        <v/>
      </c>
      <c r="C94" s="50" t="str">
        <f>IF(A94="","",SUMIFS('Sales Funnel'!G:G,'Sales Funnel'!J:J,Insights!A94,'Sales Funnel'!D:D,"Won"))</f>
        <v/>
      </c>
      <c r="D94" s="50" t="str">
        <f>IF(A94="","",SUMIFS('Sales Funnel'!G:G,'Sales Funnel'!J:J,Insights!A94))</f>
        <v/>
      </c>
      <c r="F94" s="14" t="str">
        <f t="array" ref="F94">IF(IFERROR(INDEX('Sales Funnel'!$A$5:$A$100, MATCH(0,COUNTIF(Insights!$F$16:F93, 'Sales Funnel'!$A$5:$A$100), 0)),"")=0,"",IFERROR(INDEX('Sales Funnel'!$A$5:$A$100, MATCH(0,COUNTIF(Insights!$F$16:F93, 'Sales Funnel'!$A$5:$A$100), 0)),""))</f>
        <v/>
      </c>
      <c r="I94" s="14" t="str">
        <f>IF('Settings &amp; Instructions'!G95=0,"",'Settings &amp; Instructions'!G95)</f>
        <v/>
      </c>
      <c r="J94" s="51" t="str">
        <f>IF(I94="","",IFERROR(COUNTIFS('Sales Funnel'!D:D,"Won",'Sales Funnel'!J:J,Insights!I94)/SUM(COUNTIFS('Sales Funnel'!D:D,{"Won","Lost"},'Sales Funnel'!J:J,Insights!I94)),0))</f>
        <v/>
      </c>
      <c r="L94" s="14" t="str">
        <f>IF('Settings &amp; Instructions'!A95="","",'Settings &amp; Instructions'!A95)</f>
        <v/>
      </c>
      <c r="M94" s="14" t="str">
        <f>IF(L94="","",COUNTIF('Sales Funnel'!D:D,Insights!L94))</f>
        <v/>
      </c>
      <c r="N94" s="51" t="str">
        <f t="shared" si="1"/>
        <v/>
      </c>
    </row>
    <row r="95" spans="1:14" ht="25" customHeight="1">
      <c r="A95" s="14" t="str">
        <f>IF('Settings &amp; Instructions'!G96=0,"",'Settings &amp; Instructions'!G96)</f>
        <v/>
      </c>
      <c r="B95" s="50" t="str">
        <f>IF('Settings &amp; Instructions'!H96=0,"",'Settings &amp; Instructions'!H96)</f>
        <v/>
      </c>
      <c r="C95" s="50" t="str">
        <f>IF(A95="","",SUMIFS('Sales Funnel'!G:G,'Sales Funnel'!J:J,Insights!A95,'Sales Funnel'!D:D,"Won"))</f>
        <v/>
      </c>
      <c r="D95" s="50" t="str">
        <f>IF(A95="","",SUMIFS('Sales Funnel'!G:G,'Sales Funnel'!J:J,Insights!A95))</f>
        <v/>
      </c>
      <c r="F95" s="14" t="str">
        <f t="array" ref="F95">IF(IFERROR(INDEX('Sales Funnel'!$A$5:$A$100, MATCH(0,COUNTIF(Insights!$F$16:F94, 'Sales Funnel'!$A$5:$A$100), 0)),"")=0,"",IFERROR(INDEX('Sales Funnel'!$A$5:$A$100, MATCH(0,COUNTIF(Insights!$F$16:F94, 'Sales Funnel'!$A$5:$A$100), 0)),""))</f>
        <v/>
      </c>
      <c r="I95" s="14" t="str">
        <f>IF('Settings &amp; Instructions'!G96=0,"",'Settings &amp; Instructions'!G96)</f>
        <v/>
      </c>
      <c r="J95" s="51" t="str">
        <f>IF(I95="","",IFERROR(COUNTIFS('Sales Funnel'!D:D,"Won",'Sales Funnel'!J:J,Insights!I95)/SUM(COUNTIFS('Sales Funnel'!D:D,{"Won","Lost"},'Sales Funnel'!J:J,Insights!I95)),0))</f>
        <v/>
      </c>
      <c r="L95" s="14" t="str">
        <f>IF('Settings &amp; Instructions'!A96="","",'Settings &amp; Instructions'!A96)</f>
        <v/>
      </c>
      <c r="M95" s="14" t="str">
        <f>IF(L95="","",COUNTIF('Sales Funnel'!D:D,Insights!L95))</f>
        <v/>
      </c>
      <c r="N95" s="51" t="str">
        <f t="shared" si="1"/>
        <v/>
      </c>
    </row>
    <row r="96" spans="1:14" ht="25" customHeight="1">
      <c r="A96" s="14" t="str">
        <f>IF('Settings &amp; Instructions'!G97=0,"",'Settings &amp; Instructions'!G97)</f>
        <v/>
      </c>
      <c r="B96" s="50" t="str">
        <f>IF('Settings &amp; Instructions'!H97=0,"",'Settings &amp; Instructions'!H97)</f>
        <v/>
      </c>
      <c r="C96" s="50" t="str">
        <f>IF(A96="","",SUMIFS('Sales Funnel'!G:G,'Sales Funnel'!J:J,Insights!A96,'Sales Funnel'!D:D,"Won"))</f>
        <v/>
      </c>
      <c r="D96" s="50" t="str">
        <f>IF(A96="","",SUMIFS('Sales Funnel'!G:G,'Sales Funnel'!J:J,Insights!A96))</f>
        <v/>
      </c>
      <c r="F96" s="14" t="str">
        <f t="array" ref="F96">IF(IFERROR(INDEX('Sales Funnel'!$A$5:$A$100, MATCH(0,COUNTIF(Insights!$F$16:F95, 'Sales Funnel'!$A$5:$A$100), 0)),"")=0,"",IFERROR(INDEX('Sales Funnel'!$A$5:$A$100, MATCH(0,COUNTIF(Insights!$F$16:F95, 'Sales Funnel'!$A$5:$A$100), 0)),""))</f>
        <v/>
      </c>
      <c r="I96" s="14" t="str">
        <f>IF('Settings &amp; Instructions'!G97=0,"",'Settings &amp; Instructions'!G97)</f>
        <v/>
      </c>
      <c r="J96" s="51" t="str">
        <f>IF(I96="","",IFERROR(COUNTIFS('Sales Funnel'!D:D,"Won",'Sales Funnel'!J:J,Insights!I96)/SUM(COUNTIFS('Sales Funnel'!D:D,{"Won","Lost"},'Sales Funnel'!J:J,Insights!I96)),0))</f>
        <v/>
      </c>
      <c r="L96" s="14" t="str">
        <f>IF('Settings &amp; Instructions'!A97="","",'Settings &amp; Instructions'!A97)</f>
        <v/>
      </c>
      <c r="M96" s="14" t="str">
        <f>IF(L96="","",COUNTIF('Sales Funnel'!D:D,Insights!L96))</f>
        <v/>
      </c>
      <c r="N96" s="51" t="str">
        <f t="shared" si="1"/>
        <v/>
      </c>
    </row>
    <row r="97" spans="1:14" ht="25" customHeight="1">
      <c r="A97" s="14" t="str">
        <f>IF('Settings &amp; Instructions'!G98=0,"",'Settings &amp; Instructions'!G98)</f>
        <v/>
      </c>
      <c r="B97" s="50" t="str">
        <f>IF('Settings &amp; Instructions'!H98=0,"",'Settings &amp; Instructions'!H98)</f>
        <v/>
      </c>
      <c r="C97" s="50" t="str">
        <f>IF(A97="","",SUMIFS('Sales Funnel'!G:G,'Sales Funnel'!J:J,Insights!A97,'Sales Funnel'!D:D,"Won"))</f>
        <v/>
      </c>
      <c r="D97" s="50" t="str">
        <f>IF(A97="","",SUMIFS('Sales Funnel'!G:G,'Sales Funnel'!J:J,Insights!A97))</f>
        <v/>
      </c>
      <c r="F97" s="14" t="str">
        <f t="array" ref="F97">IF(IFERROR(INDEX('Sales Funnel'!$A$5:$A$100, MATCH(0,COUNTIF(Insights!$F$16:F96, 'Sales Funnel'!$A$5:$A$100), 0)),"")=0,"",IFERROR(INDEX('Sales Funnel'!$A$5:$A$100, MATCH(0,COUNTIF(Insights!$F$16:F96, 'Sales Funnel'!$A$5:$A$100), 0)),""))</f>
        <v/>
      </c>
      <c r="I97" s="14" t="str">
        <f>IF('Settings &amp; Instructions'!G98=0,"",'Settings &amp; Instructions'!G98)</f>
        <v/>
      </c>
      <c r="J97" s="51" t="str">
        <f>IF(I97="","",IFERROR(COUNTIFS('Sales Funnel'!D:D,"Won",'Sales Funnel'!J:J,Insights!I97)/SUM(COUNTIFS('Sales Funnel'!D:D,{"Won","Lost"},'Sales Funnel'!J:J,Insights!I97)),0))</f>
        <v/>
      </c>
      <c r="L97" s="14" t="str">
        <f>IF('Settings &amp; Instructions'!A98="","",'Settings &amp; Instructions'!A98)</f>
        <v/>
      </c>
      <c r="M97" s="14" t="str">
        <f>IF(L97="","",COUNTIF('Sales Funnel'!D:D,Insights!L97))</f>
        <v/>
      </c>
      <c r="N97" s="51" t="str">
        <f t="shared" si="1"/>
        <v/>
      </c>
    </row>
    <row r="98" spans="1:14" ht="25" customHeight="1">
      <c r="A98" s="14" t="str">
        <f>IF('Settings &amp; Instructions'!G99=0,"",'Settings &amp; Instructions'!G99)</f>
        <v/>
      </c>
      <c r="B98" s="50" t="str">
        <f>IF('Settings &amp; Instructions'!H99=0,"",'Settings &amp; Instructions'!H99)</f>
        <v/>
      </c>
      <c r="C98" s="50" t="str">
        <f>IF(A98="","",SUMIFS('Sales Funnel'!G:G,'Sales Funnel'!J:J,Insights!A98,'Sales Funnel'!D:D,"Won"))</f>
        <v/>
      </c>
      <c r="D98" s="50" t="str">
        <f>IF(A98="","",SUMIFS('Sales Funnel'!G:G,'Sales Funnel'!J:J,Insights!A98))</f>
        <v/>
      </c>
      <c r="F98" s="14" t="str">
        <f t="array" ref="F98">IF(IFERROR(INDEX('Sales Funnel'!$A$5:$A$100, MATCH(0,COUNTIF(Insights!$F$16:F97, 'Sales Funnel'!$A$5:$A$100), 0)),"")=0,"",IFERROR(INDEX('Sales Funnel'!$A$5:$A$100, MATCH(0,COUNTIF(Insights!$F$16:F97, 'Sales Funnel'!$A$5:$A$100), 0)),""))</f>
        <v/>
      </c>
      <c r="I98" s="14" t="str">
        <f>IF('Settings &amp; Instructions'!G99=0,"",'Settings &amp; Instructions'!G99)</f>
        <v/>
      </c>
      <c r="J98" s="51" t="str">
        <f>IF(I98="","",IFERROR(COUNTIFS('Sales Funnel'!D:D,"Won",'Sales Funnel'!J:J,Insights!I98)/SUM(COUNTIFS('Sales Funnel'!D:D,{"Won","Lost"},'Sales Funnel'!J:J,Insights!I98)),0))</f>
        <v/>
      </c>
      <c r="L98" s="14" t="str">
        <f>IF('Settings &amp; Instructions'!A99="","",'Settings &amp; Instructions'!A99)</f>
        <v/>
      </c>
      <c r="M98" s="14" t="str">
        <f>IF(L98="","",COUNTIF('Sales Funnel'!D:D,Insights!L98))</f>
        <v/>
      </c>
      <c r="N98" s="51" t="str">
        <f t="shared" si="1"/>
        <v/>
      </c>
    </row>
    <row r="99" spans="1:14" ht="25" customHeight="1">
      <c r="A99" s="14" t="str">
        <f>IF('Settings &amp; Instructions'!G100=0,"",'Settings &amp; Instructions'!G100)</f>
        <v/>
      </c>
      <c r="B99" s="50" t="str">
        <f>IF('Settings &amp; Instructions'!H100=0,"",'Settings &amp; Instructions'!H100)</f>
        <v/>
      </c>
      <c r="C99" s="50" t="str">
        <f>IF(A99="","",SUMIFS('Sales Funnel'!G:G,'Sales Funnel'!J:J,Insights!A99,'Sales Funnel'!D:D,"Won"))</f>
        <v/>
      </c>
      <c r="D99" s="50" t="str">
        <f>IF(A99="","",SUMIFS('Sales Funnel'!G:G,'Sales Funnel'!J:J,Insights!A99))</f>
        <v/>
      </c>
      <c r="F99" s="14" t="str">
        <f t="array" ref="F99">IF(IFERROR(INDEX('Sales Funnel'!$A$5:$A$100, MATCH(0,COUNTIF(Insights!$F$16:F98, 'Sales Funnel'!$A$5:$A$100), 0)),"")=0,"",IFERROR(INDEX('Sales Funnel'!$A$5:$A$100, MATCH(0,COUNTIF(Insights!$F$16:F98, 'Sales Funnel'!$A$5:$A$100), 0)),""))</f>
        <v/>
      </c>
      <c r="I99" s="14" t="str">
        <f>IF('Settings &amp; Instructions'!G100=0,"",'Settings &amp; Instructions'!G100)</f>
        <v/>
      </c>
      <c r="J99" s="51" t="str">
        <f>IF(I99="","",IFERROR(COUNTIFS('Sales Funnel'!D:D,"Won",'Sales Funnel'!J:J,Insights!I99)/SUM(COUNTIFS('Sales Funnel'!D:D,{"Won","Lost"},'Sales Funnel'!J:J,Insights!I99)),0))</f>
        <v/>
      </c>
      <c r="L99" s="14" t="str">
        <f>IF('Settings &amp; Instructions'!A100="","",'Settings &amp; Instructions'!A100)</f>
        <v/>
      </c>
      <c r="M99" s="14" t="str">
        <f>IF(L99="","",COUNTIF('Sales Funnel'!D:D,Insights!L99))</f>
        <v/>
      </c>
      <c r="N99" s="51" t="str">
        <f t="shared" si="1"/>
        <v/>
      </c>
    </row>
    <row r="100" spans="1:14" ht="25" customHeight="1">
      <c r="A100" s="14" t="str">
        <f>IF('Settings &amp; Instructions'!G101=0,"",'Settings &amp; Instructions'!G101)</f>
        <v/>
      </c>
      <c r="B100" s="50" t="str">
        <f>IF('Settings &amp; Instructions'!H101=0,"",'Settings &amp; Instructions'!H101)</f>
        <v/>
      </c>
      <c r="C100" s="50" t="str">
        <f>IF(A100="","",SUMIFS('Sales Funnel'!G:G,'Sales Funnel'!J:J,Insights!A100,'Sales Funnel'!D:D,"Won"))</f>
        <v/>
      </c>
      <c r="D100" s="50" t="str">
        <f>IF(A100="","",SUMIFS('Sales Funnel'!G:G,'Sales Funnel'!J:J,Insights!A100))</f>
        <v/>
      </c>
      <c r="F100" s="14" t="str">
        <f t="array" ref="F100">IF(IFERROR(INDEX('Sales Funnel'!$A$5:$A$100, MATCH(0,COUNTIF(Insights!$F$16:F99, 'Sales Funnel'!$A$5:$A$100), 0)),"")=0,"",IFERROR(INDEX('Sales Funnel'!$A$5:$A$100, MATCH(0,COUNTIF(Insights!$F$16:F99, 'Sales Funnel'!$A$5:$A$100), 0)),""))</f>
        <v/>
      </c>
      <c r="I100" s="14" t="str">
        <f>IF('Settings &amp; Instructions'!G101=0,"",'Settings &amp; Instructions'!G101)</f>
        <v/>
      </c>
      <c r="J100" s="51" t="str">
        <f>IF(I100="","",IFERROR(COUNTIFS('Sales Funnel'!D:D,"Won",'Sales Funnel'!J:J,Insights!I100)/SUM(COUNTIFS('Sales Funnel'!D:D,{"Won","Lost"},'Sales Funnel'!J:J,Insights!I100)),0))</f>
        <v/>
      </c>
      <c r="L100" s="14" t="str">
        <f>IF('Settings &amp; Instructions'!A101="","",'Settings &amp; Instructions'!A101)</f>
        <v/>
      </c>
      <c r="M100" s="14" t="str">
        <f>IF(L100="","",COUNTIF('Sales Funnel'!D:D,Insights!L100))</f>
        <v/>
      </c>
      <c r="N100" s="51" t="str">
        <f t="shared" si="1"/>
        <v/>
      </c>
    </row>
    <row r="101" spans="1:14" ht="25" customHeight="1">
      <c r="A101" s="14" t="str">
        <f>IF('Settings &amp; Instructions'!G102=0,"",'Settings &amp; Instructions'!G102)</f>
        <v/>
      </c>
      <c r="B101" s="50" t="str">
        <f>IF('Settings &amp; Instructions'!H102=0,"",'Settings &amp; Instructions'!H102)</f>
        <v/>
      </c>
      <c r="C101" s="50" t="str">
        <f>IF(A101="","",SUMIFS('Sales Funnel'!G:G,'Sales Funnel'!J:J,Insights!A101,'Sales Funnel'!D:D,"Won"))</f>
        <v/>
      </c>
      <c r="D101" s="50" t="str">
        <f>IF(A101="","",SUMIFS('Sales Funnel'!G:G,'Sales Funnel'!J:J,Insights!A101))</f>
        <v/>
      </c>
      <c r="F101" s="14" t="str">
        <f t="array" ref="F101">IF(IFERROR(INDEX('Sales Funnel'!$A$5:$A$100, MATCH(0,COUNTIF(Insights!$F$16:F100, 'Sales Funnel'!$A$5:$A$100), 0)),"")=0,"",IFERROR(INDEX('Sales Funnel'!$A$5:$A$100, MATCH(0,COUNTIF(Insights!$F$16:F100, 'Sales Funnel'!$A$5:$A$100), 0)),""))</f>
        <v/>
      </c>
      <c r="I101" s="14" t="str">
        <f>IF('Settings &amp; Instructions'!G102=0,"",'Settings &amp; Instructions'!G102)</f>
        <v/>
      </c>
      <c r="J101" s="51" t="str">
        <f>IF(I101="","",IFERROR(COUNTIFS('Sales Funnel'!D:D,"Won",'Sales Funnel'!J:J,Insights!I101)/SUM(COUNTIFS('Sales Funnel'!D:D,{"Won","Lost"},'Sales Funnel'!J:J,Insights!I101)),0))</f>
        <v/>
      </c>
      <c r="L101" s="14" t="str">
        <f>IF('Settings &amp; Instructions'!A102="","",'Settings &amp; Instructions'!A102)</f>
        <v/>
      </c>
      <c r="M101" s="14" t="str">
        <f>IF(L101="","",COUNTIF('Sales Funnel'!D:D,Insights!L101))</f>
        <v/>
      </c>
      <c r="N101" s="51" t="str">
        <f t="shared" si="1"/>
        <v/>
      </c>
    </row>
    <row r="102" spans="1:14" ht="25" customHeight="1">
      <c r="A102" s="14" t="str">
        <f>IF('Settings &amp; Instructions'!G103=0,"",'Settings &amp; Instructions'!G103)</f>
        <v/>
      </c>
      <c r="B102" s="50" t="str">
        <f>IF('Settings &amp; Instructions'!H103=0,"",'Settings &amp; Instructions'!H103)</f>
        <v/>
      </c>
      <c r="C102" s="50" t="str">
        <f>IF(A102="","",SUMIFS('Sales Funnel'!G:G,'Sales Funnel'!J:J,Insights!A102,'Sales Funnel'!D:D,"Won"))</f>
        <v/>
      </c>
      <c r="D102" s="50" t="str">
        <f>IF(A102="","",SUMIFS('Sales Funnel'!G:G,'Sales Funnel'!J:J,Insights!A102))</f>
        <v/>
      </c>
      <c r="F102" s="14" t="str">
        <f t="array" ref="F102">IF(IFERROR(INDEX('Sales Funnel'!$A$5:$A$100, MATCH(0,COUNTIF(Insights!$F$16:F101, 'Sales Funnel'!$A$5:$A$100), 0)),"")=0,"",IFERROR(INDEX('Sales Funnel'!$A$5:$A$100, MATCH(0,COUNTIF(Insights!$F$16:F101, 'Sales Funnel'!$A$5:$A$100), 0)),""))</f>
        <v/>
      </c>
      <c r="I102" s="14" t="str">
        <f>IF('Settings &amp; Instructions'!G103=0,"",'Settings &amp; Instructions'!G103)</f>
        <v/>
      </c>
      <c r="J102" s="51" t="str">
        <f>IF(I102="","",IFERROR(COUNTIFS('Sales Funnel'!D:D,"Won",'Sales Funnel'!J:J,Insights!I102)/SUM(COUNTIFS('Sales Funnel'!D:D,{"Won","Lost"},'Sales Funnel'!J:J,Insights!I102)),0))</f>
        <v/>
      </c>
      <c r="L102" s="14" t="str">
        <f>IF('Settings &amp; Instructions'!A103="","",'Settings &amp; Instructions'!A103)</f>
        <v/>
      </c>
      <c r="M102" s="14" t="str">
        <f>IF(L102="","",COUNTIF('Sales Funnel'!D:D,Insights!L102))</f>
        <v/>
      </c>
      <c r="N102" s="51" t="str">
        <f t="shared" si="1"/>
        <v/>
      </c>
    </row>
    <row r="103" spans="1:14" ht="25" customHeight="1">
      <c r="A103" s="14" t="str">
        <f>IF('Settings &amp; Instructions'!G104=0,"",'Settings &amp; Instructions'!G104)</f>
        <v/>
      </c>
      <c r="B103" s="50" t="str">
        <f>IF('Settings &amp; Instructions'!H104=0,"",'Settings &amp; Instructions'!H104)</f>
        <v/>
      </c>
      <c r="C103" s="50" t="str">
        <f>IF(A103="","",SUMIFS('Sales Funnel'!G:G,'Sales Funnel'!J:J,Insights!A103,'Sales Funnel'!D:D,"Won"))</f>
        <v/>
      </c>
      <c r="D103" s="50" t="str">
        <f>IF(A103="","",SUMIFS('Sales Funnel'!G:G,'Sales Funnel'!J:J,Insights!A103))</f>
        <v/>
      </c>
      <c r="F103" s="14" t="str">
        <f t="array" ref="F103">IF(IFERROR(INDEX('Sales Funnel'!$A$5:$A$100, MATCH(0,COUNTIF(Insights!$F$16:F102, 'Sales Funnel'!$A$5:$A$100), 0)),"")=0,"",IFERROR(INDEX('Sales Funnel'!$A$5:$A$100, MATCH(0,COUNTIF(Insights!$F$16:F102, 'Sales Funnel'!$A$5:$A$100), 0)),""))</f>
        <v/>
      </c>
      <c r="I103" s="14" t="str">
        <f>IF('Settings &amp; Instructions'!G104=0,"",'Settings &amp; Instructions'!G104)</f>
        <v/>
      </c>
      <c r="J103" s="51" t="str">
        <f>IF(I103="","",IFERROR(COUNTIFS('Sales Funnel'!D:D,"Won",'Sales Funnel'!J:J,Insights!I103)/SUM(COUNTIFS('Sales Funnel'!D:D,{"Won","Lost"},'Sales Funnel'!J:J,Insights!I103)),0))</f>
        <v/>
      </c>
      <c r="L103" s="14" t="str">
        <f>IF('Settings &amp; Instructions'!A104="","",'Settings &amp; Instructions'!A104)</f>
        <v/>
      </c>
      <c r="M103" s="14" t="str">
        <f>IF(L103="","",COUNTIF('Sales Funnel'!D:D,Insights!L103))</f>
        <v/>
      </c>
      <c r="N103" s="51" t="str">
        <f t="shared" si="1"/>
        <v/>
      </c>
    </row>
    <row r="104" spans="1:14" ht="25" customHeight="1">
      <c r="A104" s="14" t="str">
        <f>IF('Settings &amp; Instructions'!G105=0,"",'Settings &amp; Instructions'!G105)</f>
        <v/>
      </c>
      <c r="B104" s="50" t="str">
        <f>IF('Settings &amp; Instructions'!H105=0,"",'Settings &amp; Instructions'!H105)</f>
        <v/>
      </c>
      <c r="C104" s="50" t="str">
        <f>IF(A104="","",SUMIFS('Sales Funnel'!G:G,'Sales Funnel'!J:J,Insights!A104,'Sales Funnel'!D:D,"Won"))</f>
        <v/>
      </c>
      <c r="D104" s="50" t="str">
        <f>IF(A104="","",SUMIFS('Sales Funnel'!G:G,'Sales Funnel'!J:J,Insights!A104))</f>
        <v/>
      </c>
      <c r="F104" s="14" t="str">
        <f t="array" ref="F104">IF(IFERROR(INDEX('Sales Funnel'!$A$5:$A$100, MATCH(0,COUNTIF(Insights!$F$16:F103, 'Sales Funnel'!$A$5:$A$100), 0)),"")=0,"",IFERROR(INDEX('Sales Funnel'!$A$5:$A$100, MATCH(0,COUNTIF(Insights!$F$16:F103, 'Sales Funnel'!$A$5:$A$100), 0)),""))</f>
        <v/>
      </c>
      <c r="I104" s="14" t="str">
        <f>IF('Settings &amp; Instructions'!G105=0,"",'Settings &amp; Instructions'!G105)</f>
        <v/>
      </c>
      <c r="J104" s="51" t="str">
        <f>IF(I104="","",IFERROR(COUNTIFS('Sales Funnel'!D:D,"Won",'Sales Funnel'!J:J,Insights!I104)/SUM(COUNTIFS('Sales Funnel'!D:D,{"Won","Lost"},'Sales Funnel'!J:J,Insights!I104)),0))</f>
        <v/>
      </c>
      <c r="L104" s="14" t="str">
        <f>IF('Settings &amp; Instructions'!A105="","",'Settings &amp; Instructions'!A105)</f>
        <v/>
      </c>
      <c r="M104" s="14" t="str">
        <f>IF(L104="","",COUNTIF('Sales Funnel'!D:D,Insights!L104))</f>
        <v/>
      </c>
      <c r="N104" s="51" t="str">
        <f t="shared" si="1"/>
        <v/>
      </c>
    </row>
    <row r="105" spans="1:14" ht="25" customHeight="1">
      <c r="A105" s="14" t="str">
        <f>IF('Settings &amp; Instructions'!G106=0,"",'Settings &amp; Instructions'!G106)</f>
        <v/>
      </c>
      <c r="B105" s="50" t="str">
        <f>IF('Settings &amp; Instructions'!H106=0,"",'Settings &amp; Instructions'!H106)</f>
        <v/>
      </c>
      <c r="C105" s="50" t="str">
        <f>IF(A105="","",SUMIFS('Sales Funnel'!G:G,'Sales Funnel'!J:J,Insights!A105,'Sales Funnel'!D:D,"Won"))</f>
        <v/>
      </c>
      <c r="D105" s="50" t="str">
        <f>IF(A105="","",SUMIFS('Sales Funnel'!G:G,'Sales Funnel'!J:J,Insights!A105))</f>
        <v/>
      </c>
      <c r="F105" s="14" t="str">
        <f t="array" ref="F105">IF(IFERROR(INDEX('Sales Funnel'!$A$5:$A$100, MATCH(0,COUNTIF(Insights!$F$16:F104, 'Sales Funnel'!$A$5:$A$100), 0)),"")=0,"",IFERROR(INDEX('Sales Funnel'!$A$5:$A$100, MATCH(0,COUNTIF(Insights!$F$16:F104, 'Sales Funnel'!$A$5:$A$100), 0)),""))</f>
        <v/>
      </c>
      <c r="I105" s="14" t="str">
        <f>IF('Settings &amp; Instructions'!G106=0,"",'Settings &amp; Instructions'!G106)</f>
        <v/>
      </c>
      <c r="J105" s="51" t="str">
        <f>IF(I105="","",IFERROR(COUNTIFS('Sales Funnel'!D:D,"Won",'Sales Funnel'!J:J,Insights!I105)/SUM(COUNTIFS('Sales Funnel'!D:D,{"Won","Lost"},'Sales Funnel'!J:J,Insights!I105)),0))</f>
        <v/>
      </c>
      <c r="L105" s="14" t="str">
        <f>IF('Settings &amp; Instructions'!A106="","",'Settings &amp; Instructions'!A106)</f>
        <v/>
      </c>
      <c r="M105" s="14" t="str">
        <f>IF(L105="","",COUNTIF('Sales Funnel'!D:D,Insights!L105))</f>
        <v/>
      </c>
      <c r="N105" s="51" t="str">
        <f t="shared" si="1"/>
        <v/>
      </c>
    </row>
    <row r="106" spans="1:14" ht="25" customHeight="1">
      <c r="A106" s="14" t="str">
        <f>IF('Settings &amp; Instructions'!G107=0,"",'Settings &amp; Instructions'!G107)</f>
        <v/>
      </c>
      <c r="B106" s="50" t="str">
        <f>IF('Settings &amp; Instructions'!H107=0,"",'Settings &amp; Instructions'!H107)</f>
        <v/>
      </c>
      <c r="C106" s="50" t="str">
        <f>IF(A106="","",SUMIFS('Sales Funnel'!G:G,'Sales Funnel'!J:J,Insights!A106,'Sales Funnel'!D:D,"Won"))</f>
        <v/>
      </c>
      <c r="D106" s="50" t="str">
        <f>IF(A106="","",SUMIFS('Sales Funnel'!G:G,'Sales Funnel'!J:J,Insights!A106))</f>
        <v/>
      </c>
      <c r="F106" s="14" t="str">
        <f t="array" ref="F106">IF(IFERROR(INDEX('Sales Funnel'!$A$5:$A$100, MATCH(0,COUNTIF(Insights!$F$16:F105, 'Sales Funnel'!$A$5:$A$100), 0)),"")=0,"",IFERROR(INDEX('Sales Funnel'!$A$5:$A$100, MATCH(0,COUNTIF(Insights!$F$16:F105, 'Sales Funnel'!$A$5:$A$100), 0)),""))</f>
        <v/>
      </c>
      <c r="I106" s="14" t="str">
        <f>IF('Settings &amp; Instructions'!G107=0,"",'Settings &amp; Instructions'!G107)</f>
        <v/>
      </c>
      <c r="J106" s="51" t="str">
        <f>IF(I106="","",IFERROR(COUNTIFS('Sales Funnel'!D:D,"Won",'Sales Funnel'!J:J,Insights!I106)/SUM(COUNTIFS('Sales Funnel'!D:D,{"Won","Lost"},'Sales Funnel'!J:J,Insights!I106)),0))</f>
        <v/>
      </c>
      <c r="L106" s="14" t="str">
        <f>IF('Settings &amp; Instructions'!A107="","",'Settings &amp; Instructions'!A107)</f>
        <v/>
      </c>
      <c r="M106" s="14" t="str">
        <f>IF(L106="","",COUNTIF('Sales Funnel'!D:D,Insights!L106))</f>
        <v/>
      </c>
      <c r="N106" s="51" t="str">
        <f t="shared" si="1"/>
        <v/>
      </c>
    </row>
    <row r="107" spans="1:14" ht="25" customHeight="1">
      <c r="A107" s="14" t="str">
        <f>IF('Settings &amp; Instructions'!G108=0,"",'Settings &amp; Instructions'!G108)</f>
        <v/>
      </c>
      <c r="B107" s="50" t="str">
        <f>IF('Settings &amp; Instructions'!H108=0,"",'Settings &amp; Instructions'!H108)</f>
        <v/>
      </c>
      <c r="C107" s="50" t="str">
        <f>IF(A107="","",SUMIFS('Sales Funnel'!G:G,'Sales Funnel'!J:J,Insights!A107,'Sales Funnel'!D:D,"Won"))</f>
        <v/>
      </c>
      <c r="D107" s="50" t="str">
        <f>IF(A107="","",SUMIFS('Sales Funnel'!G:G,'Sales Funnel'!J:J,Insights!A107))</f>
        <v/>
      </c>
      <c r="F107" s="14" t="str">
        <f t="array" ref="F107">IF(IFERROR(INDEX('Sales Funnel'!$A$5:$A$100, MATCH(0,COUNTIF(Insights!$F$16:F106, 'Sales Funnel'!$A$5:$A$100), 0)),"")=0,"",IFERROR(INDEX('Sales Funnel'!$A$5:$A$100, MATCH(0,COUNTIF(Insights!$F$16:F106, 'Sales Funnel'!$A$5:$A$100), 0)),""))</f>
        <v/>
      </c>
      <c r="I107" s="14" t="str">
        <f>IF('Settings &amp; Instructions'!G108=0,"",'Settings &amp; Instructions'!G108)</f>
        <v/>
      </c>
      <c r="J107" s="51" t="str">
        <f>IF(I107="","",IFERROR(COUNTIFS('Sales Funnel'!D:D,"Won",'Sales Funnel'!J:J,Insights!I107)/SUM(COUNTIFS('Sales Funnel'!D:D,{"Won","Lost"},'Sales Funnel'!J:J,Insights!I107)),0))</f>
        <v/>
      </c>
      <c r="L107" s="14" t="str">
        <f>IF('Settings &amp; Instructions'!A108="","",'Settings &amp; Instructions'!A108)</f>
        <v/>
      </c>
      <c r="M107" s="14" t="str">
        <f>IF(L107="","",COUNTIF('Sales Funnel'!D:D,Insights!L107))</f>
        <v/>
      </c>
      <c r="N107" s="51" t="str">
        <f t="shared" si="1"/>
        <v/>
      </c>
    </row>
    <row r="108" spans="1:14" ht="25" customHeight="1">
      <c r="A108" s="14" t="str">
        <f>IF('Settings &amp; Instructions'!G109=0,"",'Settings &amp; Instructions'!G109)</f>
        <v/>
      </c>
      <c r="B108" s="50" t="str">
        <f>IF('Settings &amp; Instructions'!H109=0,"",'Settings &amp; Instructions'!H109)</f>
        <v/>
      </c>
      <c r="C108" s="50" t="str">
        <f>IF(A108="","",SUMIFS('Sales Funnel'!G:G,'Sales Funnel'!J:J,Insights!A108,'Sales Funnel'!D:D,"Won"))</f>
        <v/>
      </c>
      <c r="D108" s="50" t="str">
        <f>IF(A108="","",SUMIFS('Sales Funnel'!G:G,'Sales Funnel'!J:J,Insights!A108))</f>
        <v/>
      </c>
      <c r="F108" s="14" t="str">
        <f t="array" ref="F108">IF(IFERROR(INDEX('Sales Funnel'!$A$5:$A$100, MATCH(0,COUNTIF(Insights!$F$16:F107, 'Sales Funnel'!$A$5:$A$100), 0)),"")=0,"",IFERROR(INDEX('Sales Funnel'!$A$5:$A$100, MATCH(0,COUNTIF(Insights!$F$16:F107, 'Sales Funnel'!$A$5:$A$100), 0)),""))</f>
        <v/>
      </c>
      <c r="I108" s="14" t="str">
        <f>IF('Settings &amp; Instructions'!G109=0,"",'Settings &amp; Instructions'!G109)</f>
        <v/>
      </c>
      <c r="J108" s="51" t="str">
        <f>IF(I108="","",IFERROR(COUNTIFS('Sales Funnel'!D:D,"Won",'Sales Funnel'!J:J,Insights!I108)/SUM(COUNTIFS('Sales Funnel'!D:D,{"Won","Lost"},'Sales Funnel'!J:J,Insights!I108)),0))</f>
        <v/>
      </c>
      <c r="L108" s="14" t="str">
        <f>IF('Settings &amp; Instructions'!A109="","",'Settings &amp; Instructions'!A109)</f>
        <v/>
      </c>
      <c r="M108" s="14" t="str">
        <f>IF(L108="","",COUNTIF('Sales Funnel'!D:D,Insights!L108))</f>
        <v/>
      </c>
      <c r="N108" s="51" t="str">
        <f t="shared" si="1"/>
        <v/>
      </c>
    </row>
    <row r="109" spans="1:14" ht="25" customHeight="1">
      <c r="A109" s="14" t="str">
        <f>IF('Settings &amp; Instructions'!G110=0,"",'Settings &amp; Instructions'!G110)</f>
        <v/>
      </c>
      <c r="B109" s="50" t="str">
        <f>IF('Settings &amp; Instructions'!H110=0,"",'Settings &amp; Instructions'!H110)</f>
        <v/>
      </c>
      <c r="C109" s="50" t="str">
        <f>IF(A109="","",SUMIFS('Sales Funnel'!G:G,'Sales Funnel'!J:J,Insights!A109,'Sales Funnel'!D:D,"Won"))</f>
        <v/>
      </c>
      <c r="D109" s="50" t="str">
        <f>IF(A109="","",SUMIFS('Sales Funnel'!G:G,'Sales Funnel'!J:J,Insights!A109))</f>
        <v/>
      </c>
      <c r="F109" s="14" t="str">
        <f t="array" ref="F109">IF(IFERROR(INDEX('Sales Funnel'!$A$5:$A$100, MATCH(0,COUNTIF(Insights!$F$16:F108, 'Sales Funnel'!$A$5:$A$100), 0)),"")=0,"",IFERROR(INDEX('Sales Funnel'!$A$5:$A$100, MATCH(0,COUNTIF(Insights!$F$16:F108, 'Sales Funnel'!$A$5:$A$100), 0)),""))</f>
        <v/>
      </c>
      <c r="I109" s="14" t="str">
        <f>IF('Settings &amp; Instructions'!G110=0,"",'Settings &amp; Instructions'!G110)</f>
        <v/>
      </c>
      <c r="J109" s="51" t="str">
        <f>IF(I109="","",IFERROR(COUNTIFS('Sales Funnel'!D:D,"Won",'Sales Funnel'!J:J,Insights!I109)/SUM(COUNTIFS('Sales Funnel'!D:D,{"Won","Lost"},'Sales Funnel'!J:J,Insights!I109)),0))</f>
        <v/>
      </c>
      <c r="L109" s="14" t="str">
        <f>IF('Settings &amp; Instructions'!A110="","",'Settings &amp; Instructions'!A110)</f>
        <v/>
      </c>
      <c r="M109" s="14" t="str">
        <f>IF(L109="","",COUNTIF('Sales Funnel'!D:D,Insights!L109))</f>
        <v/>
      </c>
      <c r="N109" s="51" t="str">
        <f t="shared" si="1"/>
        <v/>
      </c>
    </row>
    <row r="110" spans="1:14" ht="25" customHeight="1">
      <c r="A110" s="14" t="str">
        <f>IF('Settings &amp; Instructions'!G111=0,"",'Settings &amp; Instructions'!G111)</f>
        <v/>
      </c>
      <c r="B110" s="50" t="str">
        <f>IF('Settings &amp; Instructions'!H111=0,"",'Settings &amp; Instructions'!H111)</f>
        <v/>
      </c>
      <c r="C110" s="50" t="str">
        <f>IF(A110="","",SUMIFS('Sales Funnel'!G:G,'Sales Funnel'!J:J,Insights!A110,'Sales Funnel'!D:D,"Won"))</f>
        <v/>
      </c>
      <c r="D110" s="50" t="str">
        <f>IF(A110="","",SUMIFS('Sales Funnel'!G:G,'Sales Funnel'!J:J,Insights!A110))</f>
        <v/>
      </c>
      <c r="F110" s="14" t="str">
        <f t="array" ref="F110">IF(IFERROR(INDEX('Sales Funnel'!$A$5:$A$100, MATCH(0,COUNTIF(Insights!$F$16:F109, 'Sales Funnel'!$A$5:$A$100), 0)),"")=0,"",IFERROR(INDEX('Sales Funnel'!$A$5:$A$100, MATCH(0,COUNTIF(Insights!$F$16:F109, 'Sales Funnel'!$A$5:$A$100), 0)),""))</f>
        <v/>
      </c>
      <c r="I110" s="14" t="str">
        <f>IF('Settings &amp; Instructions'!G111=0,"",'Settings &amp; Instructions'!G111)</f>
        <v/>
      </c>
      <c r="J110" s="51" t="str">
        <f>IF(I110="","",IFERROR(COUNTIFS('Sales Funnel'!D:D,"Won",'Sales Funnel'!J:J,Insights!I110)/SUM(COUNTIFS('Sales Funnel'!D:D,{"Won","Lost"},'Sales Funnel'!J:J,Insights!I110)),0))</f>
        <v/>
      </c>
      <c r="L110" s="14" t="str">
        <f>IF('Settings &amp; Instructions'!A111="","",'Settings &amp; Instructions'!A111)</f>
        <v/>
      </c>
      <c r="M110" s="14" t="str">
        <f>IF(L110="","",COUNTIF('Sales Funnel'!D:D,Insights!L110))</f>
        <v/>
      </c>
      <c r="N110" s="51" t="str">
        <f t="shared" si="1"/>
        <v/>
      </c>
    </row>
    <row r="111" spans="1:14" ht="25" customHeight="1">
      <c r="A111" s="14" t="str">
        <f>IF('Settings &amp; Instructions'!G112=0,"",'Settings &amp; Instructions'!G112)</f>
        <v/>
      </c>
      <c r="B111" s="50" t="str">
        <f>IF('Settings &amp; Instructions'!H112=0,"",'Settings &amp; Instructions'!H112)</f>
        <v/>
      </c>
      <c r="C111" s="50" t="str">
        <f>IF(A111="","",SUMIFS('Sales Funnel'!G:G,'Sales Funnel'!J:J,Insights!A111,'Sales Funnel'!D:D,"Won"))</f>
        <v/>
      </c>
      <c r="D111" s="50" t="str">
        <f>IF(A111="","",SUMIFS('Sales Funnel'!G:G,'Sales Funnel'!J:J,Insights!A111))</f>
        <v/>
      </c>
      <c r="F111" s="14" t="str">
        <f t="array" ref="F111">IF(IFERROR(INDEX('Sales Funnel'!$A$5:$A$100, MATCH(0,COUNTIF(Insights!$F$16:F110, 'Sales Funnel'!$A$5:$A$100), 0)),"")=0,"",IFERROR(INDEX('Sales Funnel'!$A$5:$A$100, MATCH(0,COUNTIF(Insights!$F$16:F110, 'Sales Funnel'!$A$5:$A$100), 0)),""))</f>
        <v/>
      </c>
      <c r="I111" s="14" t="str">
        <f>IF('Settings &amp; Instructions'!G112=0,"",'Settings &amp; Instructions'!G112)</f>
        <v/>
      </c>
      <c r="J111" s="51" t="str">
        <f>IF(I111="","",IFERROR(COUNTIFS('Sales Funnel'!D:D,"Won",'Sales Funnel'!J:J,Insights!I111)/SUM(COUNTIFS('Sales Funnel'!D:D,{"Won","Lost"},'Sales Funnel'!J:J,Insights!I111)),0))</f>
        <v/>
      </c>
      <c r="L111" s="14" t="str">
        <f>IF('Settings &amp; Instructions'!A112="","",'Settings &amp; Instructions'!A112)</f>
        <v/>
      </c>
      <c r="M111" s="14" t="str">
        <f>IF(L111="","",COUNTIF('Sales Funnel'!D:D,Insights!L111))</f>
        <v/>
      </c>
      <c r="N111" s="51" t="str">
        <f t="shared" si="1"/>
        <v/>
      </c>
    </row>
    <row r="112" spans="1:14" ht="25" customHeight="1">
      <c r="A112" s="14" t="str">
        <f>IF('Settings &amp; Instructions'!G113=0,"",'Settings &amp; Instructions'!G113)</f>
        <v/>
      </c>
      <c r="B112" s="50" t="str">
        <f>IF('Settings &amp; Instructions'!H113=0,"",'Settings &amp; Instructions'!H113)</f>
        <v/>
      </c>
      <c r="C112" s="50" t="str">
        <f>IF(A112="","",SUMIFS('Sales Funnel'!G:G,'Sales Funnel'!J:J,Insights!A112,'Sales Funnel'!D:D,"Won"))</f>
        <v/>
      </c>
      <c r="D112" s="50" t="str">
        <f>IF(A112="","",SUMIFS('Sales Funnel'!G:G,'Sales Funnel'!J:J,Insights!A112))</f>
        <v/>
      </c>
      <c r="F112" s="14" t="str">
        <f t="array" ref="F112">IF(IFERROR(INDEX('Sales Funnel'!$A$5:$A$100, MATCH(0,COUNTIF(Insights!$F$16:F111, 'Sales Funnel'!$A$5:$A$100), 0)),"")=0,"",IFERROR(INDEX('Sales Funnel'!$A$5:$A$100, MATCH(0,COUNTIF(Insights!$F$16:F111, 'Sales Funnel'!$A$5:$A$100), 0)),""))</f>
        <v/>
      </c>
      <c r="I112" s="14" t="str">
        <f>IF('Settings &amp; Instructions'!G113=0,"",'Settings &amp; Instructions'!G113)</f>
        <v/>
      </c>
      <c r="J112" s="51" t="str">
        <f>IF(I112="","",IFERROR(COUNTIFS('Sales Funnel'!D:D,"Won",'Sales Funnel'!J:J,Insights!I112)/SUM(COUNTIFS('Sales Funnel'!D:D,{"Won","Lost"},'Sales Funnel'!J:J,Insights!I112)),0))</f>
        <v/>
      </c>
      <c r="L112" s="14" t="str">
        <f>IF('Settings &amp; Instructions'!A113="","",'Settings &amp; Instructions'!A113)</f>
        <v/>
      </c>
      <c r="M112" s="14" t="str">
        <f>IF(L112="","",COUNTIF('Sales Funnel'!D:D,Insights!L112))</f>
        <v/>
      </c>
      <c r="N112" s="51" t="str">
        <f t="shared" si="1"/>
        <v/>
      </c>
    </row>
    <row r="113" spans="1:14" ht="25" customHeight="1">
      <c r="A113" s="14" t="str">
        <f>IF('Settings &amp; Instructions'!G114=0,"",'Settings &amp; Instructions'!G114)</f>
        <v/>
      </c>
      <c r="B113" s="50" t="str">
        <f>IF('Settings &amp; Instructions'!H114=0,"",'Settings &amp; Instructions'!H114)</f>
        <v/>
      </c>
      <c r="C113" s="50" t="str">
        <f>IF(A113="","",SUMIFS('Sales Funnel'!G:G,'Sales Funnel'!J:J,Insights!A113,'Sales Funnel'!D:D,"Won"))</f>
        <v/>
      </c>
      <c r="D113" s="50" t="str">
        <f>IF(A113="","",SUMIFS('Sales Funnel'!G:G,'Sales Funnel'!J:J,Insights!A113))</f>
        <v/>
      </c>
      <c r="F113" s="14" t="str">
        <f t="array" ref="F113">IF(IFERROR(INDEX('Sales Funnel'!$A$5:$A$100, MATCH(0,COUNTIF(Insights!$F$16:F112, 'Sales Funnel'!$A$5:$A$100), 0)),"")=0,"",IFERROR(INDEX('Sales Funnel'!$A$5:$A$100, MATCH(0,COUNTIF(Insights!$F$16:F112, 'Sales Funnel'!$A$5:$A$100), 0)),""))</f>
        <v/>
      </c>
      <c r="I113" s="14" t="str">
        <f>IF('Settings &amp; Instructions'!G114=0,"",'Settings &amp; Instructions'!G114)</f>
        <v/>
      </c>
      <c r="J113" s="51" t="str">
        <f>IF(I113="","",IFERROR(COUNTIFS('Sales Funnel'!D:D,"Won",'Sales Funnel'!J:J,Insights!I113)/SUM(COUNTIFS('Sales Funnel'!D:D,{"Won","Lost"},'Sales Funnel'!J:J,Insights!I113)),0))</f>
        <v/>
      </c>
      <c r="L113" s="14" t="str">
        <f>IF('Settings &amp; Instructions'!A114="","",'Settings &amp; Instructions'!A114)</f>
        <v/>
      </c>
      <c r="N113" s="51" t="str">
        <f t="shared" si="1"/>
        <v/>
      </c>
    </row>
    <row r="114" spans="1:14" ht="25" customHeight="1">
      <c r="A114" s="14" t="str">
        <f>IF('Settings &amp; Instructions'!G115=0,"",'Settings &amp; Instructions'!G115)</f>
        <v/>
      </c>
      <c r="B114" s="50" t="str">
        <f>IF('Settings &amp; Instructions'!H115=0,"",'Settings &amp; Instructions'!H115)</f>
        <v/>
      </c>
      <c r="C114" s="50" t="str">
        <f>IF(A114="","",SUMIFS('Sales Funnel'!G:G,'Sales Funnel'!J:J,Insights!A114,'Sales Funnel'!D:D,"Won"))</f>
        <v/>
      </c>
      <c r="D114" s="50" t="str">
        <f>IF(A114="","",SUMIFS('Sales Funnel'!G:G,'Sales Funnel'!J:J,Insights!A114))</f>
        <v/>
      </c>
      <c r="F114" s="14" t="str">
        <f t="array" ref="F114">IF(IFERROR(INDEX('Sales Funnel'!$A$5:$A$100, MATCH(0,COUNTIF(Insights!$F$16:F113, 'Sales Funnel'!$A$5:$A$100), 0)),"")=0,"",IFERROR(INDEX('Sales Funnel'!$A$5:$A$100, MATCH(0,COUNTIF(Insights!$F$16:F113, 'Sales Funnel'!$A$5:$A$100), 0)),""))</f>
        <v/>
      </c>
      <c r="I114" s="14" t="str">
        <f>IF('Settings &amp; Instructions'!G115=0,"",'Settings &amp; Instructions'!G115)</f>
        <v/>
      </c>
      <c r="J114" s="51" t="str">
        <f>IF(I114="","",IFERROR(COUNTIFS('Sales Funnel'!D:D,"Won",'Sales Funnel'!J:J,Insights!I114)/SUM(COUNTIFS('Sales Funnel'!D:D,{"Won","Lost"},'Sales Funnel'!J:J,Insights!I114)),0))</f>
        <v/>
      </c>
      <c r="L114" s="14" t="str">
        <f>IF('Settings &amp; Instructions'!A115="","",'Settings &amp; Instructions'!A115)</f>
        <v/>
      </c>
      <c r="N114" s="51" t="str">
        <f t="shared" si="1"/>
        <v/>
      </c>
    </row>
    <row r="115" spans="1:14" ht="25" customHeight="1">
      <c r="A115" s="14" t="str">
        <f>IF('Settings &amp; Instructions'!G116=0,"",'Settings &amp; Instructions'!G116)</f>
        <v/>
      </c>
      <c r="B115" s="50" t="str">
        <f>IF('Settings &amp; Instructions'!H116=0,"",'Settings &amp; Instructions'!H116)</f>
        <v/>
      </c>
      <c r="C115" s="50" t="str">
        <f>IF(A115="","",SUMIFS('Sales Funnel'!G:G,'Sales Funnel'!J:J,Insights!A115,'Sales Funnel'!D:D,"Won"))</f>
        <v/>
      </c>
      <c r="D115" s="50" t="str">
        <f>IF(A115="","",SUMIFS('Sales Funnel'!G:G,'Sales Funnel'!J:J,Insights!A115))</f>
        <v/>
      </c>
      <c r="F115" s="14" t="str">
        <f t="array" ref="F115">IF(IFERROR(INDEX('Sales Funnel'!$A$5:$A$100, MATCH(0,COUNTIF(Insights!$F$16:F114, 'Sales Funnel'!$A$5:$A$100), 0)),"")=0,"",IFERROR(INDEX('Sales Funnel'!$A$5:$A$100, MATCH(0,COUNTIF(Insights!$F$16:F114, 'Sales Funnel'!$A$5:$A$100), 0)),""))</f>
        <v/>
      </c>
      <c r="I115" s="14" t="str">
        <f>IF('Settings &amp; Instructions'!G116=0,"",'Settings &amp; Instructions'!G116)</f>
        <v/>
      </c>
      <c r="J115" s="51" t="str">
        <f>IF(I115="","",IFERROR(COUNTIFS('Sales Funnel'!D:D,"Won",'Sales Funnel'!J:J,Insights!I115)/SUM(COUNTIFS('Sales Funnel'!D:D,{"Won","Lost"},'Sales Funnel'!J:J,Insights!I115)),0))</f>
        <v/>
      </c>
      <c r="L115" s="14" t="str">
        <f>IF('Settings &amp; Instructions'!A116="","",'Settings &amp; Instructions'!A116)</f>
        <v/>
      </c>
      <c r="N115" s="51" t="str">
        <f t="shared" si="1"/>
        <v/>
      </c>
    </row>
    <row r="116" spans="1:14" ht="25" customHeight="1">
      <c r="A116" s="14" t="str">
        <f>IF('Settings &amp; Instructions'!G117=0,"",'Settings &amp; Instructions'!G117)</f>
        <v/>
      </c>
      <c r="B116" s="50" t="str">
        <f>IF('Settings &amp; Instructions'!H117=0,"",'Settings &amp; Instructions'!H117)</f>
        <v/>
      </c>
      <c r="C116" s="50" t="str">
        <f>IF(A116="","",SUMIFS('Sales Funnel'!G:G,'Sales Funnel'!J:J,Insights!A116,'Sales Funnel'!D:D,"Won"))</f>
        <v/>
      </c>
      <c r="D116" s="50" t="str">
        <f>IF(A116="","",SUMIFS('Sales Funnel'!G:G,'Sales Funnel'!J:J,Insights!A116))</f>
        <v/>
      </c>
      <c r="F116" s="14" t="str">
        <f t="array" ref="F116">IF(IFERROR(INDEX('Sales Funnel'!$A$5:$A$100, MATCH(0,COUNTIF(Insights!$F$16:F115, 'Sales Funnel'!$A$5:$A$100), 0)),"")=0,"",IFERROR(INDEX('Sales Funnel'!$A$5:$A$100, MATCH(0,COUNTIF(Insights!$F$16:F115, 'Sales Funnel'!$A$5:$A$100), 0)),""))</f>
        <v/>
      </c>
      <c r="I116" s="14" t="str">
        <f>IF('Settings &amp; Instructions'!G117=0,"",'Settings &amp; Instructions'!G117)</f>
        <v/>
      </c>
      <c r="J116" s="51" t="str">
        <f>IF(I116="","",IFERROR(COUNTIFS('Sales Funnel'!D:D,"Won",'Sales Funnel'!J:J,Insights!I116)/SUM(COUNTIFS('Sales Funnel'!D:D,{"Won","Lost"},'Sales Funnel'!J:J,Insights!I116)),0))</f>
        <v/>
      </c>
      <c r="N116" s="51" t="str">
        <f t="shared" si="1"/>
        <v/>
      </c>
    </row>
    <row r="117" spans="1:14" ht="25" customHeight="1">
      <c r="A117" s="14" t="str">
        <f>IF('Settings &amp; Instructions'!G118=0,"",'Settings &amp; Instructions'!G118)</f>
        <v/>
      </c>
      <c r="B117" s="50" t="str">
        <f>IF('Settings &amp; Instructions'!H118=0,"",'Settings &amp; Instructions'!H118)</f>
        <v/>
      </c>
      <c r="C117" s="50" t="str">
        <f>IF(A117="","",SUMIFS('Sales Funnel'!G:G,'Sales Funnel'!J:J,Insights!A117,'Sales Funnel'!D:D,"Won"))</f>
        <v/>
      </c>
      <c r="D117" s="50" t="str">
        <f>IF(A117="","",SUMIFS('Sales Funnel'!G:G,'Sales Funnel'!J:J,Insights!A117))</f>
        <v/>
      </c>
      <c r="F117" s="14" t="str">
        <f t="array" ref="F117">IF(IFERROR(INDEX('Sales Funnel'!$A$5:$A$100, MATCH(0,COUNTIF(Insights!$F$16:F116, 'Sales Funnel'!$A$5:$A$100), 0)),"")=0,"",IFERROR(INDEX('Sales Funnel'!$A$5:$A$100, MATCH(0,COUNTIF(Insights!$F$16:F116, 'Sales Funnel'!$A$5:$A$100), 0)),""))</f>
        <v/>
      </c>
      <c r="I117" s="14" t="str">
        <f>IF('Settings &amp; Instructions'!G118=0,"",'Settings &amp; Instructions'!G118)</f>
        <v/>
      </c>
      <c r="J117" s="51" t="str">
        <f>IF(I117="","",IFERROR(COUNTIFS('Sales Funnel'!D:D,"Won",'Sales Funnel'!J:J,Insights!I117)/SUM(COUNTIFS('Sales Funnel'!D:D,{"Won","Lost"},'Sales Funnel'!J:J,Insights!I117)),0))</f>
        <v/>
      </c>
      <c r="N117" s="51" t="str">
        <f t="shared" si="1"/>
        <v/>
      </c>
    </row>
    <row r="118" spans="1:14" ht="25" customHeight="1">
      <c r="A118" s="14" t="str">
        <f>IF('Settings &amp; Instructions'!G119=0,"",'Settings &amp; Instructions'!G119)</f>
        <v/>
      </c>
      <c r="B118" s="50" t="str">
        <f>IF('Settings &amp; Instructions'!H119=0,"",'Settings &amp; Instructions'!H119)</f>
        <v/>
      </c>
      <c r="C118" s="50" t="str">
        <f>IF(A118="","",SUMIFS('Sales Funnel'!G:G,'Sales Funnel'!J:J,Insights!A118,'Sales Funnel'!D:D,"Won"))</f>
        <v/>
      </c>
      <c r="D118" s="50" t="str">
        <f>IF(A118="","",SUMIFS('Sales Funnel'!G:G,'Sales Funnel'!J:J,Insights!A118))</f>
        <v/>
      </c>
      <c r="F118" s="14" t="str">
        <f t="array" ref="F118">IF(IFERROR(INDEX('Sales Funnel'!$A$5:$A$100, MATCH(0,COUNTIF(Insights!$F$16:F117, 'Sales Funnel'!$A$5:$A$100), 0)),"")=0,"",IFERROR(INDEX('Sales Funnel'!$A$5:$A$100, MATCH(0,COUNTIF(Insights!$F$16:F117, 'Sales Funnel'!$A$5:$A$100), 0)),""))</f>
        <v/>
      </c>
      <c r="I118" s="14" t="str">
        <f>IF('Settings &amp; Instructions'!G119=0,"",'Settings &amp; Instructions'!G119)</f>
        <v/>
      </c>
      <c r="J118" s="51" t="str">
        <f>IF(I118="","",IFERROR(COUNTIFS('Sales Funnel'!D:D,"Won",'Sales Funnel'!J:J,Insights!I118)/SUM(COUNTIFS('Sales Funnel'!D:D,{"Won","Lost"},'Sales Funnel'!J:J,Insights!I118)),0))</f>
        <v/>
      </c>
      <c r="N118" s="51" t="str">
        <f t="shared" si="1"/>
        <v/>
      </c>
    </row>
    <row r="119" spans="1:14" ht="25" customHeight="1">
      <c r="A119" s="14" t="str">
        <f>IF('Settings &amp; Instructions'!G120=0,"",'Settings &amp; Instructions'!G120)</f>
        <v/>
      </c>
      <c r="B119" s="50" t="str">
        <f>IF('Settings &amp; Instructions'!H120=0,"",'Settings &amp; Instructions'!H120)</f>
        <v/>
      </c>
      <c r="C119" s="50" t="str">
        <f>IF(A119="","",SUMIFS('Sales Funnel'!G:G,'Sales Funnel'!J:J,Insights!A119,'Sales Funnel'!D:D,"Won"))</f>
        <v/>
      </c>
      <c r="D119" s="50" t="str">
        <f>IF(A119="","",SUMIFS('Sales Funnel'!G:G,'Sales Funnel'!J:J,Insights!A119))</f>
        <v/>
      </c>
      <c r="F119" s="14" t="str">
        <f t="array" ref="F119">IF(IFERROR(INDEX('Sales Funnel'!$A$5:$A$100, MATCH(0,COUNTIF(Insights!$F$16:F118, 'Sales Funnel'!$A$5:$A$100), 0)),"")=0,"",IFERROR(INDEX('Sales Funnel'!$A$5:$A$100, MATCH(0,COUNTIF(Insights!$F$16:F118, 'Sales Funnel'!$A$5:$A$100), 0)),""))</f>
        <v/>
      </c>
      <c r="I119" s="14" t="str">
        <f>IF('Settings &amp; Instructions'!G120=0,"",'Settings &amp; Instructions'!G120)</f>
        <v/>
      </c>
      <c r="J119" s="51" t="str">
        <f>IF(I119="","",IFERROR(COUNTIFS('Sales Funnel'!D:D,"Won",'Sales Funnel'!J:J,Insights!I119)/SUM(COUNTIFS('Sales Funnel'!D:D,{"Won","Lost"},'Sales Funnel'!J:J,Insights!I119)),0))</f>
        <v/>
      </c>
      <c r="N119" s="51" t="str">
        <f t="shared" si="1"/>
        <v/>
      </c>
    </row>
    <row r="120" spans="1:14" ht="25" customHeight="1">
      <c r="A120" s="14" t="str">
        <f>IF('Settings &amp; Instructions'!G121=0,"",'Settings &amp; Instructions'!G121)</f>
        <v/>
      </c>
      <c r="B120" s="50" t="str">
        <f>IF('Settings &amp; Instructions'!H121=0,"",'Settings &amp; Instructions'!H121)</f>
        <v/>
      </c>
      <c r="C120" s="50" t="str">
        <f>IF(A120="","",SUMIFS('Sales Funnel'!G:G,'Sales Funnel'!J:J,Insights!A120,'Sales Funnel'!D:D,"Won"))</f>
        <v/>
      </c>
      <c r="D120" s="50" t="str">
        <f>IF(A120="","",SUMIFS('Sales Funnel'!G:G,'Sales Funnel'!J:J,Insights!A120))</f>
        <v/>
      </c>
      <c r="F120" s="14" t="str">
        <f t="array" ref="F120">IF(IFERROR(INDEX('Sales Funnel'!$A$5:$A$100, MATCH(0,COUNTIF(Insights!$F$16:F119, 'Sales Funnel'!$A$5:$A$100), 0)),"")=0,"",IFERROR(INDEX('Sales Funnel'!$A$5:$A$100, MATCH(0,COUNTIF(Insights!$F$16:F119, 'Sales Funnel'!$A$5:$A$100), 0)),""))</f>
        <v/>
      </c>
      <c r="I120" s="14" t="str">
        <f>IF('Settings &amp; Instructions'!G121=0,"",'Settings &amp; Instructions'!G121)</f>
        <v/>
      </c>
      <c r="J120" s="51" t="str">
        <f>IF(I120="","",IFERROR(COUNTIFS('Sales Funnel'!D:D,"Won",'Sales Funnel'!J:J,Insights!I120)/SUM(COUNTIFS('Sales Funnel'!D:D,{"Won","Lost"},'Sales Funnel'!J:J,Insights!I120)),0))</f>
        <v/>
      </c>
      <c r="N120" s="51" t="str">
        <f t="shared" si="1"/>
        <v/>
      </c>
    </row>
    <row r="121" spans="1:14" ht="25" customHeight="1">
      <c r="A121" s="14" t="str">
        <f>IF('Settings &amp; Instructions'!G122=0,"",'Settings &amp; Instructions'!G122)</f>
        <v/>
      </c>
      <c r="B121" s="50" t="str">
        <f>IF('Settings &amp; Instructions'!H122=0,"",'Settings &amp; Instructions'!H122)</f>
        <v/>
      </c>
      <c r="C121" s="50" t="str">
        <f>IF(A121="","",SUMIFS('Sales Funnel'!G:G,'Sales Funnel'!J:J,Insights!A121,'Sales Funnel'!D:D,"Won"))</f>
        <v/>
      </c>
      <c r="D121" s="50" t="str">
        <f>IF(A121="","",SUMIFS('Sales Funnel'!G:G,'Sales Funnel'!J:J,Insights!A121))</f>
        <v/>
      </c>
      <c r="F121" s="14" t="str">
        <f t="array" ref="F121">IF(IFERROR(INDEX('Sales Funnel'!$A$5:$A$100, MATCH(0,COUNTIF(Insights!$F$16:F120, 'Sales Funnel'!$A$5:$A$100), 0)),"")=0,"",IFERROR(INDEX('Sales Funnel'!$A$5:$A$100, MATCH(0,COUNTIF(Insights!$F$16:F120, 'Sales Funnel'!$A$5:$A$100), 0)),""))</f>
        <v/>
      </c>
      <c r="I121" s="14" t="str">
        <f>IF('Settings &amp; Instructions'!G122=0,"",'Settings &amp; Instructions'!G122)</f>
        <v/>
      </c>
      <c r="J121" s="51" t="str">
        <f>IF(I121="","",IFERROR(COUNTIFS('Sales Funnel'!D:D,"Won",'Sales Funnel'!J:J,Insights!I121)/SUM(COUNTIFS('Sales Funnel'!D:D,{"Won","Lost"},'Sales Funnel'!J:J,Insights!I121)),0))</f>
        <v/>
      </c>
      <c r="N121" s="51" t="str">
        <f t="shared" si="1"/>
        <v/>
      </c>
    </row>
    <row r="122" spans="1:14" ht="25" customHeight="1">
      <c r="A122" s="14" t="str">
        <f>IF('Settings &amp; Instructions'!G123=0,"",'Settings &amp; Instructions'!G123)</f>
        <v/>
      </c>
      <c r="B122" s="50" t="str">
        <f>IF('Settings &amp; Instructions'!H123=0,"",'Settings &amp; Instructions'!H123)</f>
        <v/>
      </c>
      <c r="C122" s="50" t="str">
        <f>IF(A122="","",SUMIFS('Sales Funnel'!G:G,'Sales Funnel'!J:J,Insights!A122,'Sales Funnel'!D:D,"Won"))</f>
        <v/>
      </c>
      <c r="D122" s="50" t="str">
        <f>IF(A122="","",SUMIFS('Sales Funnel'!G:G,'Sales Funnel'!J:J,Insights!A122))</f>
        <v/>
      </c>
      <c r="F122" s="14" t="str">
        <f t="array" ref="F122">IF(IFERROR(INDEX('Sales Funnel'!$A$5:$A$100, MATCH(0,COUNTIF(Insights!$F$16:F121, 'Sales Funnel'!$A$5:$A$100), 0)),"")=0,"",IFERROR(INDEX('Sales Funnel'!$A$5:$A$100, MATCH(0,COUNTIF(Insights!$F$16:F121, 'Sales Funnel'!$A$5:$A$100), 0)),""))</f>
        <v/>
      </c>
      <c r="I122" s="14" t="str">
        <f>IF('Settings &amp; Instructions'!G123=0,"",'Settings &amp; Instructions'!G123)</f>
        <v/>
      </c>
      <c r="J122" s="51" t="str">
        <f>IF(I122="","",IFERROR(COUNTIFS('Sales Funnel'!D:D,"Won",'Sales Funnel'!J:J,Insights!I122)/SUM(COUNTIFS('Sales Funnel'!D:D,{"Won","Lost"},'Sales Funnel'!J:J,Insights!I122)),0))</f>
        <v/>
      </c>
      <c r="N122" s="51" t="str">
        <f t="shared" si="1"/>
        <v/>
      </c>
    </row>
    <row r="123" spans="1:14" ht="25" customHeight="1">
      <c r="A123" s="14" t="str">
        <f>IF('Settings &amp; Instructions'!G124=0,"",'Settings &amp; Instructions'!G124)</f>
        <v/>
      </c>
      <c r="B123" s="50" t="str">
        <f>IF('Settings &amp; Instructions'!H124=0,"",'Settings &amp; Instructions'!H124)</f>
        <v/>
      </c>
      <c r="C123" s="50" t="str">
        <f>IF(A123="","",SUMIFS('Sales Funnel'!G:G,'Sales Funnel'!J:J,Insights!A123,'Sales Funnel'!D:D,"Won"))</f>
        <v/>
      </c>
      <c r="D123" s="50" t="str">
        <f>IF(A123="","",SUMIFS('Sales Funnel'!G:G,'Sales Funnel'!J:J,Insights!A123))</f>
        <v/>
      </c>
      <c r="F123" s="14" t="str">
        <f t="array" ref="F123">IF(IFERROR(INDEX('Sales Funnel'!$A$5:$A$100, MATCH(0,COUNTIF(Insights!$F$16:F122, 'Sales Funnel'!$A$5:$A$100), 0)),"")=0,"",IFERROR(INDEX('Sales Funnel'!$A$5:$A$100, MATCH(0,COUNTIF(Insights!$F$16:F122, 'Sales Funnel'!$A$5:$A$100), 0)),""))</f>
        <v/>
      </c>
      <c r="I123" s="14" t="str">
        <f>IF('Settings &amp; Instructions'!G124=0,"",'Settings &amp; Instructions'!G124)</f>
        <v/>
      </c>
      <c r="J123" s="51" t="str">
        <f>IF(I123="","",IFERROR(COUNTIFS('Sales Funnel'!D:D,"Won",'Sales Funnel'!J:J,Insights!I123)/SUM(COUNTIFS('Sales Funnel'!D:D,{"Won","Lost"},'Sales Funnel'!J:J,Insights!I123)),0))</f>
        <v/>
      </c>
      <c r="N123" s="51" t="str">
        <f t="shared" si="1"/>
        <v/>
      </c>
    </row>
    <row r="124" spans="1:14" ht="25" customHeight="1">
      <c r="A124" s="14" t="str">
        <f>IF('Settings &amp; Instructions'!G125=0,"",'Settings &amp; Instructions'!G125)</f>
        <v/>
      </c>
      <c r="B124" s="50" t="str">
        <f>IF('Settings &amp; Instructions'!H125=0,"",'Settings &amp; Instructions'!H125)</f>
        <v/>
      </c>
      <c r="C124" s="50" t="str">
        <f>IF(A124="","",SUMIFS('Sales Funnel'!G:G,'Sales Funnel'!J:J,Insights!A124,'Sales Funnel'!D:D,"Won"))</f>
        <v/>
      </c>
      <c r="D124" s="50" t="str">
        <f>IF(A124="","",SUMIFS('Sales Funnel'!G:G,'Sales Funnel'!J:J,Insights!A124))</f>
        <v/>
      </c>
      <c r="F124" s="14" t="str">
        <f t="array" ref="F124">IF(IFERROR(INDEX('Sales Funnel'!$A$5:$A$100, MATCH(0,COUNTIF(Insights!$F$16:F123, 'Sales Funnel'!$A$5:$A$100), 0)),"")=0,"",IFERROR(INDEX('Sales Funnel'!$A$5:$A$100, MATCH(0,COUNTIF(Insights!$F$16:F123, 'Sales Funnel'!$A$5:$A$100), 0)),""))</f>
        <v/>
      </c>
      <c r="I124" s="14" t="str">
        <f>IF('Settings &amp; Instructions'!G125=0,"",'Settings &amp; Instructions'!G125)</f>
        <v/>
      </c>
      <c r="J124" s="51" t="str">
        <f>IF(I124="","",IFERROR(COUNTIFS('Sales Funnel'!D:D,"Won",'Sales Funnel'!J:J,Insights!I124)/SUM(COUNTIFS('Sales Funnel'!D:D,{"Won","Lost"},'Sales Funnel'!J:J,Insights!I124)),0))</f>
        <v/>
      </c>
      <c r="N124" s="51" t="str">
        <f t="shared" si="1"/>
        <v/>
      </c>
    </row>
    <row r="125" spans="1:14" ht="25" customHeight="1">
      <c r="A125" s="14" t="str">
        <f>IF('Settings &amp; Instructions'!G126=0,"",'Settings &amp; Instructions'!G126)</f>
        <v/>
      </c>
      <c r="B125" s="50" t="str">
        <f>IF('Settings &amp; Instructions'!H126=0,"",'Settings &amp; Instructions'!H126)</f>
        <v/>
      </c>
      <c r="C125" s="50" t="str">
        <f>IF(A125="","",SUMIFS('Sales Funnel'!G:G,'Sales Funnel'!J:J,Insights!A125,'Sales Funnel'!D:D,"Won"))</f>
        <v/>
      </c>
      <c r="D125" s="50" t="str">
        <f>IF(A125="","",SUMIFS('Sales Funnel'!G:G,'Sales Funnel'!J:J,Insights!A125))</f>
        <v/>
      </c>
      <c r="F125" s="14" t="str">
        <f t="array" ref="F125">IF(IFERROR(INDEX('Sales Funnel'!$A$5:$A$100, MATCH(0,COUNTIF(Insights!$F$16:F124, 'Sales Funnel'!$A$5:$A$100), 0)),"")=0,"",IFERROR(INDEX('Sales Funnel'!$A$5:$A$100, MATCH(0,COUNTIF(Insights!$F$16:F124, 'Sales Funnel'!$A$5:$A$100), 0)),""))</f>
        <v/>
      </c>
      <c r="I125" s="14" t="str">
        <f>IF('Settings &amp; Instructions'!G126=0,"",'Settings &amp; Instructions'!G126)</f>
        <v/>
      </c>
      <c r="J125" s="51" t="str">
        <f>IF(I125="","",IFERROR(COUNTIFS('Sales Funnel'!D:D,"Won",'Sales Funnel'!J:J,Insights!I125)/SUM(COUNTIFS('Sales Funnel'!D:D,{"Won","Lost"},'Sales Funnel'!J:J,Insights!I125)),0))</f>
        <v/>
      </c>
      <c r="N125" s="51" t="str">
        <f t="shared" si="1"/>
        <v/>
      </c>
    </row>
    <row r="126" spans="1:14" ht="25" customHeight="1">
      <c r="A126" s="14" t="str">
        <f>IF('Settings &amp; Instructions'!G127=0,"",'Settings &amp; Instructions'!G127)</f>
        <v/>
      </c>
      <c r="B126" s="50" t="str">
        <f>IF('Settings &amp; Instructions'!H127=0,"",'Settings &amp; Instructions'!H127)</f>
        <v/>
      </c>
      <c r="C126" s="50" t="str">
        <f>IF(A126="","",SUMIFS('Sales Funnel'!G:G,'Sales Funnel'!J:J,Insights!A126,'Sales Funnel'!D:D,"Won"))</f>
        <v/>
      </c>
      <c r="D126" s="50" t="str">
        <f>IF(A126="","",SUMIFS('Sales Funnel'!G:G,'Sales Funnel'!J:J,Insights!A126))</f>
        <v/>
      </c>
      <c r="F126" s="14" t="str">
        <f t="array" ref="F126">IF(IFERROR(INDEX('Sales Funnel'!$A$5:$A$100, MATCH(0,COUNTIF(Insights!$F$16:F125, 'Sales Funnel'!$A$5:$A$100), 0)),"")=0,"",IFERROR(INDEX('Sales Funnel'!$A$5:$A$100, MATCH(0,COUNTIF(Insights!$F$16:F125, 'Sales Funnel'!$A$5:$A$100), 0)),""))</f>
        <v/>
      </c>
      <c r="I126" s="14" t="str">
        <f>IF('Settings &amp; Instructions'!G127=0,"",'Settings &amp; Instructions'!G127)</f>
        <v/>
      </c>
      <c r="J126" s="51" t="str">
        <f>IF(I126="","",IFERROR(COUNTIFS('Sales Funnel'!D:D,"Won",'Sales Funnel'!J:J,Insights!I126)/SUM(COUNTIFS('Sales Funnel'!D:D,{"Won","Lost"},'Sales Funnel'!J:J,Insights!I126)),0))</f>
        <v/>
      </c>
      <c r="N126" s="51" t="str">
        <f t="shared" si="1"/>
        <v/>
      </c>
    </row>
    <row r="127" spans="1:14" ht="25" customHeight="1">
      <c r="A127" s="14" t="str">
        <f>IF('Settings &amp; Instructions'!G128=0,"",'Settings &amp; Instructions'!G128)</f>
        <v/>
      </c>
      <c r="B127" s="50" t="str">
        <f>IF('Settings &amp; Instructions'!H128=0,"",'Settings &amp; Instructions'!H128)</f>
        <v/>
      </c>
      <c r="C127" s="50" t="str">
        <f>IF(A127="","",SUMIFS('Sales Funnel'!G:G,'Sales Funnel'!J:J,Insights!A127,'Sales Funnel'!D:D,"Won"))</f>
        <v/>
      </c>
      <c r="D127" s="50" t="str">
        <f>IF(A127="","",SUMIFS('Sales Funnel'!G:G,'Sales Funnel'!J:J,Insights!A127))</f>
        <v/>
      </c>
      <c r="F127" s="14" t="str">
        <f t="array" ref="F127">IF(IFERROR(INDEX('Sales Funnel'!$A$5:$A$100, MATCH(0,COUNTIF(Insights!$F$16:F126, 'Sales Funnel'!$A$5:$A$100), 0)),"")=0,"",IFERROR(INDEX('Sales Funnel'!$A$5:$A$100, MATCH(0,COUNTIF(Insights!$F$16:F126, 'Sales Funnel'!$A$5:$A$100), 0)),""))</f>
        <v/>
      </c>
      <c r="I127" s="14" t="str">
        <f>IF('Settings &amp; Instructions'!G128=0,"",'Settings &amp; Instructions'!G128)</f>
        <v/>
      </c>
      <c r="J127" s="51" t="str">
        <f>IF(I127="","",IFERROR(COUNTIFS('Sales Funnel'!D:D,"Won",'Sales Funnel'!J:J,Insights!I127)/SUM(COUNTIFS('Sales Funnel'!D:D,{"Won","Lost"},'Sales Funnel'!J:J,Insights!I127)),0))</f>
        <v/>
      </c>
      <c r="N127" s="51" t="str">
        <f t="shared" si="1"/>
        <v/>
      </c>
    </row>
    <row r="128" spans="1:14" ht="25" customHeight="1">
      <c r="A128" s="14" t="str">
        <f>IF('Settings &amp; Instructions'!G129=0,"",'Settings &amp; Instructions'!G129)</f>
        <v/>
      </c>
      <c r="B128" s="50" t="str">
        <f>IF('Settings &amp; Instructions'!H129=0,"",'Settings &amp; Instructions'!H129)</f>
        <v/>
      </c>
      <c r="C128" s="50" t="str">
        <f>IF(A128="","",SUMIFS('Sales Funnel'!G:G,'Sales Funnel'!J:J,Insights!A128,'Sales Funnel'!D:D,"Won"))</f>
        <v/>
      </c>
      <c r="D128" s="50" t="str">
        <f>IF(A128="","",SUMIFS('Sales Funnel'!G:G,'Sales Funnel'!J:J,Insights!A128))</f>
        <v/>
      </c>
      <c r="F128" s="14" t="str">
        <f t="array" ref="F128">IF(IFERROR(INDEX('Sales Funnel'!$A$5:$A$100, MATCH(0,COUNTIF(Insights!$F$16:F127, 'Sales Funnel'!$A$5:$A$100), 0)),"")=0,"",IFERROR(INDEX('Sales Funnel'!$A$5:$A$100, MATCH(0,COUNTIF(Insights!$F$16:F127, 'Sales Funnel'!$A$5:$A$100), 0)),""))</f>
        <v/>
      </c>
      <c r="I128" s="14" t="str">
        <f>IF('Settings &amp; Instructions'!G129=0,"",'Settings &amp; Instructions'!G129)</f>
        <v/>
      </c>
      <c r="J128" s="51" t="str">
        <f>IF(I128="","",IFERROR(COUNTIFS('Sales Funnel'!D:D,"Won",'Sales Funnel'!J:J,Insights!I128)/SUM(COUNTIFS('Sales Funnel'!D:D,{"Won","Lost"},'Sales Funnel'!J:J,Insights!I128)),0))</f>
        <v/>
      </c>
      <c r="N128" s="51" t="str">
        <f t="shared" si="1"/>
        <v/>
      </c>
    </row>
    <row r="129" spans="1:14" ht="25" customHeight="1">
      <c r="A129" s="14" t="str">
        <f>IF('Settings &amp; Instructions'!G130=0,"",'Settings &amp; Instructions'!G130)</f>
        <v/>
      </c>
      <c r="B129" s="50" t="str">
        <f>IF('Settings &amp; Instructions'!H130=0,"",'Settings &amp; Instructions'!H130)</f>
        <v/>
      </c>
      <c r="C129" s="50" t="str">
        <f>IF(A129="","",SUMIFS('Sales Funnel'!G:G,'Sales Funnel'!J:J,Insights!A129,'Sales Funnel'!D:D,"Won"))</f>
        <v/>
      </c>
      <c r="D129" s="50" t="str">
        <f>IF(A129="","",SUMIFS('Sales Funnel'!G:G,'Sales Funnel'!J:J,Insights!A129))</f>
        <v/>
      </c>
      <c r="F129" s="14" t="str">
        <f t="array" ref="F129">IF(IFERROR(INDEX('Sales Funnel'!$A$5:$A$100, MATCH(0,COUNTIF(Insights!$F$16:F128, 'Sales Funnel'!$A$5:$A$100), 0)),"")=0,"",IFERROR(INDEX('Sales Funnel'!$A$5:$A$100, MATCH(0,COUNTIF(Insights!$F$16:F128, 'Sales Funnel'!$A$5:$A$100), 0)),""))</f>
        <v/>
      </c>
      <c r="I129" s="14" t="str">
        <f>IF('Settings &amp; Instructions'!G130=0,"",'Settings &amp; Instructions'!G130)</f>
        <v/>
      </c>
      <c r="J129" s="51" t="str">
        <f>IF(I129="","",IFERROR(COUNTIFS('Sales Funnel'!D:D,"Won",'Sales Funnel'!J:J,Insights!I129)/SUM(COUNTIFS('Sales Funnel'!D:D,{"Won","Lost"},'Sales Funnel'!J:J,Insights!I129)),0))</f>
        <v/>
      </c>
      <c r="N129" s="51" t="str">
        <f t="shared" si="1"/>
        <v/>
      </c>
    </row>
    <row r="130" spans="1:14" ht="25" customHeight="1">
      <c r="A130" s="14" t="str">
        <f>IF('Settings &amp; Instructions'!G131=0,"",'Settings &amp; Instructions'!G131)</f>
        <v/>
      </c>
      <c r="B130" s="50" t="str">
        <f>IF('Settings &amp; Instructions'!H131=0,"",'Settings &amp; Instructions'!H131)</f>
        <v/>
      </c>
      <c r="C130" s="50" t="str">
        <f>IF(A130="","",SUMIFS('Sales Funnel'!G:G,'Sales Funnel'!J:J,Insights!A130,'Sales Funnel'!D:D,"Won"))</f>
        <v/>
      </c>
      <c r="D130" s="50" t="str">
        <f>IF(A130="","",SUMIFS('Sales Funnel'!G:G,'Sales Funnel'!J:J,Insights!A130))</f>
        <v/>
      </c>
      <c r="F130" s="14" t="str">
        <f t="array" ref="F130">IF(IFERROR(INDEX('Sales Funnel'!$A$5:$A$100, MATCH(0,COUNTIF(Insights!$F$16:F129, 'Sales Funnel'!$A$5:$A$100), 0)),"")=0,"",IFERROR(INDEX('Sales Funnel'!$A$5:$A$100, MATCH(0,COUNTIF(Insights!$F$16:F129, 'Sales Funnel'!$A$5:$A$100), 0)),""))</f>
        <v/>
      </c>
      <c r="I130" s="14" t="str">
        <f>IF('Settings &amp; Instructions'!G131=0,"",'Settings &amp; Instructions'!G131)</f>
        <v/>
      </c>
      <c r="J130" s="51" t="str">
        <f>IF(I130="","",IFERROR(COUNTIFS('Sales Funnel'!D:D,"Won",'Sales Funnel'!J:J,Insights!I130)/SUM(COUNTIFS('Sales Funnel'!D:D,{"Won","Lost"},'Sales Funnel'!J:J,Insights!I130)),0))</f>
        <v/>
      </c>
      <c r="N130" s="51" t="str">
        <f t="shared" si="1"/>
        <v/>
      </c>
    </row>
    <row r="131" spans="1:14" ht="25" customHeight="1">
      <c r="A131" s="14" t="str">
        <f>IF('Settings &amp; Instructions'!G132=0,"",'Settings &amp; Instructions'!G132)</f>
        <v/>
      </c>
      <c r="B131" s="50" t="str">
        <f>IF('Settings &amp; Instructions'!H132=0,"",'Settings &amp; Instructions'!H132)</f>
        <v/>
      </c>
      <c r="C131" s="50" t="str">
        <f>IF(A131="","",SUMIFS('Sales Funnel'!G:G,'Sales Funnel'!J:J,Insights!A131,'Sales Funnel'!D:D,"Won"))</f>
        <v/>
      </c>
      <c r="D131" s="50" t="str">
        <f>IF(A131="","",SUMIFS('Sales Funnel'!G:G,'Sales Funnel'!J:J,Insights!A131))</f>
        <v/>
      </c>
      <c r="F131" s="14" t="str">
        <f t="array" ref="F131">IF(IFERROR(INDEX('Sales Funnel'!$A$5:$A$100, MATCH(0,COUNTIF(Insights!$F$16:F130, 'Sales Funnel'!$A$5:$A$100), 0)),"")=0,"",IFERROR(INDEX('Sales Funnel'!$A$5:$A$100, MATCH(0,COUNTIF(Insights!$F$16:F130, 'Sales Funnel'!$A$5:$A$100), 0)),""))</f>
        <v/>
      </c>
      <c r="I131" s="14" t="str">
        <f>IF('Settings &amp; Instructions'!G132=0,"",'Settings &amp; Instructions'!G132)</f>
        <v/>
      </c>
      <c r="J131" s="51" t="str">
        <f>IF(I131="","",IFERROR(COUNTIFS('Sales Funnel'!D:D,"Won",'Sales Funnel'!J:J,Insights!I131)/SUM(COUNTIFS('Sales Funnel'!D:D,{"Won","Lost"},'Sales Funnel'!J:J,Insights!I131)),0))</f>
        <v/>
      </c>
      <c r="N131" s="51" t="str">
        <f t="shared" si="1"/>
        <v/>
      </c>
    </row>
    <row r="132" spans="1:14" ht="25" customHeight="1">
      <c r="A132" s="14" t="str">
        <f>IF('Settings &amp; Instructions'!G133=0,"",'Settings &amp; Instructions'!G133)</f>
        <v/>
      </c>
      <c r="B132" s="50" t="str">
        <f>IF('Settings &amp; Instructions'!H133=0,"",'Settings &amp; Instructions'!H133)</f>
        <v/>
      </c>
      <c r="C132" s="50" t="str">
        <f>IF(A132="","",SUMIFS('Sales Funnel'!G:G,'Sales Funnel'!J:J,Insights!A132,'Sales Funnel'!D:D,"Won"))</f>
        <v/>
      </c>
      <c r="D132" s="50" t="str">
        <f>IF(A132="","",SUMIFS('Sales Funnel'!G:G,'Sales Funnel'!J:J,Insights!A132))</f>
        <v/>
      </c>
      <c r="F132" s="14" t="str">
        <f t="array" ref="F132">IF(IFERROR(INDEX('Sales Funnel'!$A$5:$A$100, MATCH(0,COUNTIF(Insights!$F$16:F131, 'Sales Funnel'!$A$5:$A$100), 0)),"")=0,"",IFERROR(INDEX('Sales Funnel'!$A$5:$A$100, MATCH(0,COUNTIF(Insights!$F$16:F131, 'Sales Funnel'!$A$5:$A$100), 0)),""))</f>
        <v/>
      </c>
      <c r="I132" s="14" t="str">
        <f>IF('Settings &amp; Instructions'!G133=0,"",'Settings &amp; Instructions'!G133)</f>
        <v/>
      </c>
      <c r="J132" s="51" t="str">
        <f>IF(I132="","",IFERROR(COUNTIFS('Sales Funnel'!D:D,"Won",'Sales Funnel'!J:J,Insights!I132)/SUM(COUNTIFS('Sales Funnel'!D:D,{"Won","Lost"},'Sales Funnel'!J:J,Insights!I132)),0))</f>
        <v/>
      </c>
      <c r="N132" s="51" t="str">
        <f t="shared" si="1"/>
        <v/>
      </c>
    </row>
    <row r="133" spans="1:14" ht="25" customHeight="1">
      <c r="A133" s="14" t="str">
        <f>IF('Settings &amp; Instructions'!G134=0,"",'Settings &amp; Instructions'!G134)</f>
        <v/>
      </c>
      <c r="B133" s="50" t="str">
        <f>IF('Settings &amp; Instructions'!H134=0,"",'Settings &amp; Instructions'!H134)</f>
        <v/>
      </c>
      <c r="C133" s="50" t="str">
        <f>IF(A133="","",SUMIFS('Sales Funnel'!G:G,'Sales Funnel'!J:J,Insights!A133,'Sales Funnel'!D:D,"Won"))</f>
        <v/>
      </c>
      <c r="D133" s="50" t="str">
        <f>IF(A133="","",SUMIFS('Sales Funnel'!G:G,'Sales Funnel'!J:J,Insights!A133))</f>
        <v/>
      </c>
      <c r="F133" s="14" t="str">
        <f t="array" ref="F133">IF(IFERROR(INDEX('Sales Funnel'!$A$5:$A$100, MATCH(0,COUNTIF(Insights!$F$16:F132, 'Sales Funnel'!$A$5:$A$100), 0)),"")=0,"",IFERROR(INDEX('Sales Funnel'!$A$5:$A$100, MATCH(0,COUNTIF(Insights!$F$16:F132, 'Sales Funnel'!$A$5:$A$100), 0)),""))</f>
        <v/>
      </c>
      <c r="I133" s="14" t="str">
        <f>IF('Settings &amp; Instructions'!G134=0,"",'Settings &amp; Instructions'!G134)</f>
        <v/>
      </c>
      <c r="J133" s="51" t="str">
        <f>IF(I133="","",IFERROR(COUNTIFS('Sales Funnel'!D:D,"Won",'Sales Funnel'!J:J,Insights!I133)/SUM(COUNTIFS('Sales Funnel'!D:D,{"Won","Lost"},'Sales Funnel'!J:J,Insights!I133)),0))</f>
        <v/>
      </c>
      <c r="N133" s="51" t="str">
        <f t="shared" si="1"/>
        <v/>
      </c>
    </row>
    <row r="134" spans="1:14" ht="25" customHeight="1">
      <c r="A134" s="14" t="str">
        <f>IF('Settings &amp; Instructions'!G135=0,"",'Settings &amp; Instructions'!G135)</f>
        <v/>
      </c>
      <c r="B134" s="50" t="str">
        <f>IF('Settings &amp; Instructions'!H135=0,"",'Settings &amp; Instructions'!H135)</f>
        <v/>
      </c>
      <c r="C134" s="50" t="str">
        <f>IF(A134="","",SUMIFS('Sales Funnel'!G:G,'Sales Funnel'!J:J,Insights!A134,'Sales Funnel'!D:D,"Won"))</f>
        <v/>
      </c>
      <c r="D134" s="50" t="str">
        <f>IF(A134="","",SUMIFS('Sales Funnel'!G:G,'Sales Funnel'!J:J,Insights!A134))</f>
        <v/>
      </c>
      <c r="F134" s="14" t="str">
        <f t="array" ref="F134">IF(IFERROR(INDEX('Sales Funnel'!$A$5:$A$100, MATCH(0,COUNTIF(Insights!$F$16:F133, 'Sales Funnel'!$A$5:$A$100), 0)),"")=0,"",IFERROR(INDEX('Sales Funnel'!$A$5:$A$100, MATCH(0,COUNTIF(Insights!$F$16:F133, 'Sales Funnel'!$A$5:$A$100), 0)),""))</f>
        <v/>
      </c>
      <c r="I134" s="14" t="str">
        <f>IF('Settings &amp; Instructions'!G135=0,"",'Settings &amp; Instructions'!G135)</f>
        <v/>
      </c>
      <c r="J134" s="51" t="str">
        <f>IF(I134="","",IFERROR(COUNTIFS('Sales Funnel'!D:D,"Won",'Sales Funnel'!J:J,Insights!I134)/SUM(COUNTIFS('Sales Funnel'!D:D,{"Won","Lost"},'Sales Funnel'!J:J,Insights!I134)),0))</f>
        <v/>
      </c>
      <c r="N134" s="51" t="str">
        <f t="shared" si="1"/>
        <v/>
      </c>
    </row>
    <row r="135" spans="1:14" ht="25" customHeight="1">
      <c r="A135" s="14" t="str">
        <f>IF('Settings &amp; Instructions'!G136=0,"",'Settings &amp; Instructions'!G136)</f>
        <v/>
      </c>
      <c r="B135" s="50" t="str">
        <f>IF('Settings &amp; Instructions'!H136=0,"",'Settings &amp; Instructions'!H136)</f>
        <v/>
      </c>
      <c r="C135" s="50" t="str">
        <f>IF(A135="","",SUMIFS('Sales Funnel'!G:G,'Sales Funnel'!J:J,Insights!A135,'Sales Funnel'!D:D,"Won"))</f>
        <v/>
      </c>
      <c r="D135" s="50" t="str">
        <f>IF(A135="","",SUMIFS('Sales Funnel'!G:G,'Sales Funnel'!J:J,Insights!A135))</f>
        <v/>
      </c>
      <c r="F135" s="14" t="str">
        <f t="array" ref="F135">IF(IFERROR(INDEX('Sales Funnel'!$A$5:$A$100, MATCH(0,COUNTIF(Insights!$F$16:F134, 'Sales Funnel'!$A$5:$A$100), 0)),"")=0,"",IFERROR(INDEX('Sales Funnel'!$A$5:$A$100, MATCH(0,COUNTIF(Insights!$F$16:F134, 'Sales Funnel'!$A$5:$A$100), 0)),""))</f>
        <v/>
      </c>
      <c r="I135" s="14" t="str">
        <f>IF('Settings &amp; Instructions'!G136=0,"",'Settings &amp; Instructions'!G136)</f>
        <v/>
      </c>
      <c r="J135" s="51" t="str">
        <f>IF(I135="","",IFERROR(COUNTIFS('Sales Funnel'!D:D,"Won",'Sales Funnel'!J:J,Insights!I135)/SUM(COUNTIFS('Sales Funnel'!D:D,{"Won","Lost"},'Sales Funnel'!J:J,Insights!I135)),0))</f>
        <v/>
      </c>
      <c r="N135" s="51" t="str">
        <f t="shared" si="1"/>
        <v/>
      </c>
    </row>
    <row r="136" spans="1:14" ht="25" customHeight="1">
      <c r="A136" s="14" t="str">
        <f>IF('Settings &amp; Instructions'!G137=0,"",'Settings &amp; Instructions'!G137)</f>
        <v/>
      </c>
      <c r="B136" s="50" t="str">
        <f>IF('Settings &amp; Instructions'!H137=0,"",'Settings &amp; Instructions'!H137)</f>
        <v/>
      </c>
      <c r="C136" s="50" t="str">
        <f>IF(A136="","",SUMIFS('Sales Funnel'!G:G,'Sales Funnel'!J:J,Insights!A136,'Sales Funnel'!D:D,"Won"))</f>
        <v/>
      </c>
      <c r="D136" s="50" t="str">
        <f>IF(A136="","",SUMIFS('Sales Funnel'!G:G,'Sales Funnel'!J:J,Insights!A136))</f>
        <v/>
      </c>
      <c r="F136" s="14" t="str">
        <f t="array" ref="F136">IF(IFERROR(INDEX('Sales Funnel'!$A$5:$A$100, MATCH(0,COUNTIF(Insights!$F$16:F135, 'Sales Funnel'!$A$5:$A$100), 0)),"")=0,"",IFERROR(INDEX('Sales Funnel'!$A$5:$A$100, MATCH(0,COUNTIF(Insights!$F$16:F135, 'Sales Funnel'!$A$5:$A$100), 0)),""))</f>
        <v/>
      </c>
      <c r="I136" s="14" t="str">
        <f>IF('Settings &amp; Instructions'!G137=0,"",'Settings &amp; Instructions'!G137)</f>
        <v/>
      </c>
      <c r="J136" s="51" t="str">
        <f>IF(I136="","",IFERROR(COUNTIFS('Sales Funnel'!D:D,"Won",'Sales Funnel'!J:J,Insights!I136)/SUM(COUNTIFS('Sales Funnel'!D:D,{"Won","Lost"},'Sales Funnel'!J:J,Insights!I136)),0))</f>
        <v/>
      </c>
      <c r="N136" s="51" t="str">
        <f t="shared" si="1"/>
        <v/>
      </c>
    </row>
    <row r="137" spans="1:14" ht="25" customHeight="1">
      <c r="A137" s="14" t="str">
        <f>IF('Settings &amp; Instructions'!G138=0,"",'Settings &amp; Instructions'!G138)</f>
        <v/>
      </c>
      <c r="B137" s="50" t="str">
        <f>IF('Settings &amp; Instructions'!H138=0,"",'Settings &amp; Instructions'!H138)</f>
        <v/>
      </c>
      <c r="C137" s="50" t="str">
        <f>IF(A137="","",SUMIFS('Sales Funnel'!G:G,'Sales Funnel'!J:J,Insights!A137,'Sales Funnel'!D:D,"Won"))</f>
        <v/>
      </c>
      <c r="D137" s="50" t="str">
        <f>IF(A137="","",SUMIFS('Sales Funnel'!G:G,'Sales Funnel'!J:J,Insights!A137))</f>
        <v/>
      </c>
      <c r="F137" s="14" t="str">
        <f t="array" ref="F137">IF(IFERROR(INDEX('Sales Funnel'!$A$5:$A$100, MATCH(0,COUNTIF(Insights!$F$16:F136, 'Sales Funnel'!$A$5:$A$100), 0)),"")=0,"",IFERROR(INDEX('Sales Funnel'!$A$5:$A$100, MATCH(0,COUNTIF(Insights!$F$16:F136, 'Sales Funnel'!$A$5:$A$100), 0)),""))</f>
        <v/>
      </c>
      <c r="I137" s="14" t="str">
        <f>IF('Settings &amp; Instructions'!G138=0,"",'Settings &amp; Instructions'!G138)</f>
        <v/>
      </c>
      <c r="J137" s="51" t="str">
        <f>IF(I137="","",IFERROR(COUNTIFS('Sales Funnel'!D:D,"Won",'Sales Funnel'!J:J,Insights!I137)/SUM(COUNTIFS('Sales Funnel'!D:D,{"Won","Lost"},'Sales Funnel'!J:J,Insights!I137)),0))</f>
        <v/>
      </c>
      <c r="N137" s="51" t="str">
        <f t="shared" si="1"/>
        <v/>
      </c>
    </row>
    <row r="138" spans="1:14" ht="25" customHeight="1">
      <c r="A138" s="14" t="str">
        <f>IF('Settings &amp; Instructions'!G139=0,"",'Settings &amp; Instructions'!G139)</f>
        <v/>
      </c>
      <c r="B138" s="50" t="str">
        <f>IF('Settings &amp; Instructions'!H139=0,"",'Settings &amp; Instructions'!H139)</f>
        <v/>
      </c>
      <c r="C138" s="50" t="str">
        <f>IF(A138="","",SUMIFS('Sales Funnel'!G:G,'Sales Funnel'!J:J,Insights!A138,'Sales Funnel'!D:D,"Won"))</f>
        <v/>
      </c>
      <c r="D138" s="50" t="str">
        <f>IF(A138="","",SUMIFS('Sales Funnel'!G:G,'Sales Funnel'!J:J,Insights!A138))</f>
        <v/>
      </c>
      <c r="F138" s="14" t="str">
        <f t="array" ref="F138">IF(IFERROR(INDEX('Sales Funnel'!$A$5:$A$100, MATCH(0,COUNTIF(Insights!$F$16:F137, 'Sales Funnel'!$A$5:$A$100), 0)),"")=0,"",IFERROR(INDEX('Sales Funnel'!$A$5:$A$100, MATCH(0,COUNTIF(Insights!$F$16:F137, 'Sales Funnel'!$A$5:$A$100), 0)),""))</f>
        <v/>
      </c>
      <c r="I138" s="14" t="str">
        <f>IF('Settings &amp; Instructions'!G139=0,"",'Settings &amp; Instructions'!G139)</f>
        <v/>
      </c>
      <c r="J138" s="51" t="str">
        <f>IF(I138="","",IFERROR(COUNTIFS('Sales Funnel'!D:D,"Won",'Sales Funnel'!J:J,Insights!I138)/SUM(COUNTIFS('Sales Funnel'!D:D,{"Won","Lost"},'Sales Funnel'!J:J,Insights!I138)),0))</f>
        <v/>
      </c>
      <c r="N138" s="51" t="str">
        <f t="shared" si="1"/>
        <v/>
      </c>
    </row>
    <row r="139" spans="1:14" ht="25" customHeight="1">
      <c r="A139" s="14" t="str">
        <f>IF('Settings &amp; Instructions'!G140=0,"",'Settings &amp; Instructions'!G140)</f>
        <v/>
      </c>
      <c r="B139" s="50" t="str">
        <f>IF('Settings &amp; Instructions'!H140=0,"",'Settings &amp; Instructions'!H140)</f>
        <v/>
      </c>
      <c r="C139" s="50" t="str">
        <f>IF(A139="","",SUMIFS('Sales Funnel'!G:G,'Sales Funnel'!J:J,Insights!A139,'Sales Funnel'!D:D,"Won"))</f>
        <v/>
      </c>
      <c r="D139" s="50" t="str">
        <f>IF(A139="","",SUMIFS('Sales Funnel'!G:G,'Sales Funnel'!J:J,Insights!A139))</f>
        <v/>
      </c>
      <c r="F139" s="14" t="str">
        <f t="array" ref="F139">IF(IFERROR(INDEX('Sales Funnel'!$A$5:$A$100, MATCH(0,COUNTIF(Insights!$F$16:F138, 'Sales Funnel'!$A$5:$A$100), 0)),"")=0,"",IFERROR(INDEX('Sales Funnel'!$A$5:$A$100, MATCH(0,COUNTIF(Insights!$F$16:F138, 'Sales Funnel'!$A$5:$A$100), 0)),""))</f>
        <v/>
      </c>
      <c r="I139" s="14" t="str">
        <f>IF('Settings &amp; Instructions'!G140=0,"",'Settings &amp; Instructions'!G140)</f>
        <v/>
      </c>
      <c r="J139" s="51" t="str">
        <f>IF(I139="","",IFERROR(COUNTIFS('Sales Funnel'!D:D,"Won",'Sales Funnel'!J:J,Insights!I139)/SUM(COUNTIFS('Sales Funnel'!D:D,{"Won","Lost"},'Sales Funnel'!J:J,Insights!I139)),0))</f>
        <v/>
      </c>
      <c r="N139" s="51" t="str">
        <f t="shared" si="1"/>
        <v/>
      </c>
    </row>
    <row r="140" spans="1:14" ht="25" customHeight="1">
      <c r="A140" s="14" t="str">
        <f>IF('Settings &amp; Instructions'!G141=0,"",'Settings &amp; Instructions'!G141)</f>
        <v/>
      </c>
      <c r="B140" s="50" t="str">
        <f>IF('Settings &amp; Instructions'!H141=0,"",'Settings &amp; Instructions'!H141)</f>
        <v/>
      </c>
      <c r="C140" s="50" t="str">
        <f>IF(A140="","",SUMIFS('Sales Funnel'!G:G,'Sales Funnel'!J:J,Insights!A140,'Sales Funnel'!D:D,"Won"))</f>
        <v/>
      </c>
      <c r="D140" s="50" t="str">
        <f>IF(A140="","",SUMIFS('Sales Funnel'!G:G,'Sales Funnel'!J:J,Insights!A140))</f>
        <v/>
      </c>
      <c r="F140" s="14" t="str">
        <f t="array" ref="F140">IF(IFERROR(INDEX('Sales Funnel'!$A$5:$A$100, MATCH(0,COUNTIF(Insights!$F$16:F139, 'Sales Funnel'!$A$5:$A$100), 0)),"")=0,"",IFERROR(INDEX('Sales Funnel'!$A$5:$A$100, MATCH(0,COUNTIF(Insights!$F$16:F139, 'Sales Funnel'!$A$5:$A$100), 0)),""))</f>
        <v/>
      </c>
      <c r="I140" s="14" t="str">
        <f>IF('Settings &amp; Instructions'!G141=0,"",'Settings &amp; Instructions'!G141)</f>
        <v/>
      </c>
      <c r="J140" s="51" t="str">
        <f>IF(I140="","",IFERROR(COUNTIFS('Sales Funnel'!D:D,"Won",'Sales Funnel'!J:J,Insights!I140)/SUM(COUNTIFS('Sales Funnel'!D:D,{"Won","Lost"},'Sales Funnel'!J:J,Insights!I140)),0))</f>
        <v/>
      </c>
      <c r="N140" s="51" t="str">
        <f t="shared" si="1"/>
        <v/>
      </c>
    </row>
    <row r="141" spans="1:14" ht="25" customHeight="1">
      <c r="A141" s="14" t="str">
        <f>IF('Settings &amp; Instructions'!G142=0,"",'Settings &amp; Instructions'!G142)</f>
        <v/>
      </c>
      <c r="B141" s="50" t="str">
        <f>IF('Settings &amp; Instructions'!H142=0,"",'Settings &amp; Instructions'!H142)</f>
        <v/>
      </c>
      <c r="C141" s="50" t="str">
        <f>IF(A141="","",SUMIFS('Sales Funnel'!G:G,'Sales Funnel'!J:J,Insights!A141,'Sales Funnel'!D:D,"Won"))</f>
        <v/>
      </c>
      <c r="D141" s="50" t="str">
        <f>IF(A141="","",SUMIFS('Sales Funnel'!G:G,'Sales Funnel'!J:J,Insights!A141))</f>
        <v/>
      </c>
      <c r="F141" s="14" t="str">
        <f t="array" ref="F141">IF(IFERROR(INDEX('Sales Funnel'!$A$5:$A$100, MATCH(0,COUNTIF(Insights!$F$16:F140, 'Sales Funnel'!$A$5:$A$100), 0)),"")=0,"",IFERROR(INDEX('Sales Funnel'!$A$5:$A$100, MATCH(0,COUNTIF(Insights!$F$16:F140, 'Sales Funnel'!$A$5:$A$100), 0)),""))</f>
        <v/>
      </c>
      <c r="I141" s="14" t="str">
        <f>IF('Settings &amp; Instructions'!G142=0,"",'Settings &amp; Instructions'!G142)</f>
        <v/>
      </c>
      <c r="J141" s="51" t="str">
        <f>IF(I141="","",IFERROR(COUNTIFS('Sales Funnel'!D:D,"Won",'Sales Funnel'!J:J,Insights!I141)/SUM(COUNTIFS('Sales Funnel'!D:D,{"Won","Lost"},'Sales Funnel'!J:J,Insights!I141)),0))</f>
        <v/>
      </c>
      <c r="N141" s="51" t="str">
        <f t="shared" si="1"/>
        <v/>
      </c>
    </row>
    <row r="142" spans="1:14" ht="25" customHeight="1">
      <c r="A142" s="14" t="str">
        <f>IF('Settings &amp; Instructions'!G143=0,"",'Settings &amp; Instructions'!G143)</f>
        <v/>
      </c>
      <c r="B142" s="50" t="str">
        <f>IF('Settings &amp; Instructions'!H143=0,"",'Settings &amp; Instructions'!H143)</f>
        <v/>
      </c>
      <c r="C142" s="50" t="str">
        <f>IF(A142="","",SUMIFS('Sales Funnel'!G:G,'Sales Funnel'!J:J,Insights!A142,'Sales Funnel'!D:D,"Won"))</f>
        <v/>
      </c>
      <c r="D142" s="50" t="str">
        <f>IF(A142="","",SUMIFS('Sales Funnel'!G:G,'Sales Funnel'!J:J,Insights!A142))</f>
        <v/>
      </c>
      <c r="F142" s="14" t="str">
        <f t="array" ref="F142">IF(IFERROR(INDEX('Sales Funnel'!$A$5:$A$100, MATCH(0,COUNTIF(Insights!$F$16:F141, 'Sales Funnel'!$A$5:$A$100), 0)),"")=0,"",IFERROR(INDEX('Sales Funnel'!$A$5:$A$100, MATCH(0,COUNTIF(Insights!$F$16:F141, 'Sales Funnel'!$A$5:$A$100), 0)),""))</f>
        <v/>
      </c>
      <c r="I142" s="14" t="str">
        <f>IF('Settings &amp; Instructions'!G143=0,"",'Settings &amp; Instructions'!G143)</f>
        <v/>
      </c>
      <c r="J142" s="51" t="str">
        <f>IF(I142="","",IFERROR(COUNTIFS('Sales Funnel'!D:D,"Won",'Sales Funnel'!J:J,Insights!I142)/SUM(COUNTIFS('Sales Funnel'!D:D,{"Won","Lost"},'Sales Funnel'!J:J,Insights!I142)),0))</f>
        <v/>
      </c>
      <c r="N142" s="51" t="str">
        <f t="shared" si="1"/>
        <v/>
      </c>
    </row>
    <row r="143" spans="1:14" ht="25" customHeight="1">
      <c r="A143" s="14" t="str">
        <f>IF('Settings &amp; Instructions'!G144=0,"",'Settings &amp; Instructions'!G144)</f>
        <v/>
      </c>
      <c r="B143" s="50" t="str">
        <f>IF('Settings &amp; Instructions'!H144=0,"",'Settings &amp; Instructions'!H144)</f>
        <v/>
      </c>
      <c r="C143" s="50" t="str">
        <f>IF(A143="","",SUMIFS('Sales Funnel'!G:G,'Sales Funnel'!J:J,Insights!A143,'Sales Funnel'!D:D,"Won"))</f>
        <v/>
      </c>
      <c r="D143" s="50" t="str">
        <f>IF(A143="","",SUMIFS('Sales Funnel'!G:G,'Sales Funnel'!J:J,Insights!A143))</f>
        <v/>
      </c>
      <c r="F143" s="14" t="str">
        <f t="array" ref="F143">IF(IFERROR(INDEX('Sales Funnel'!$A$5:$A$100, MATCH(0,COUNTIF(Insights!$F$16:F142, 'Sales Funnel'!$A$5:$A$100), 0)),"")=0,"",IFERROR(INDEX('Sales Funnel'!$A$5:$A$100, MATCH(0,COUNTIF(Insights!$F$16:F142, 'Sales Funnel'!$A$5:$A$100), 0)),""))</f>
        <v/>
      </c>
      <c r="I143" s="14" t="str">
        <f>IF('Settings &amp; Instructions'!G144=0,"",'Settings &amp; Instructions'!G144)</f>
        <v/>
      </c>
      <c r="J143" s="51" t="str">
        <f>IF(I143="","",IFERROR(COUNTIFS('Sales Funnel'!D:D,"Won",'Sales Funnel'!J:J,Insights!I143)/SUM(COUNTIFS('Sales Funnel'!D:D,{"Won","Lost"},'Sales Funnel'!J:J,Insights!I143)),0))</f>
        <v/>
      </c>
      <c r="N143" s="51" t="str">
        <f t="shared" si="1"/>
        <v/>
      </c>
    </row>
    <row r="144" spans="1:14" ht="25" customHeight="1">
      <c r="A144" s="14" t="str">
        <f>IF('Settings &amp; Instructions'!G145=0,"",'Settings &amp; Instructions'!G145)</f>
        <v/>
      </c>
      <c r="B144" s="50" t="str">
        <f>IF('Settings &amp; Instructions'!H145=0,"",'Settings &amp; Instructions'!H145)</f>
        <v/>
      </c>
      <c r="C144" s="50" t="str">
        <f>IF(A144="","",SUMIFS('Sales Funnel'!G:G,'Sales Funnel'!J:J,Insights!A144,'Sales Funnel'!D:D,"Won"))</f>
        <v/>
      </c>
      <c r="D144" s="50" t="str">
        <f>IF(A144="","",SUMIFS('Sales Funnel'!G:G,'Sales Funnel'!J:J,Insights!A144))</f>
        <v/>
      </c>
      <c r="F144" s="14" t="str">
        <f t="array" ref="F144">IF(IFERROR(INDEX('Sales Funnel'!$A$5:$A$100, MATCH(0,COUNTIF(Insights!$F$16:F143, 'Sales Funnel'!$A$5:$A$100), 0)),"")=0,"",IFERROR(INDEX('Sales Funnel'!$A$5:$A$100, MATCH(0,COUNTIF(Insights!$F$16:F143, 'Sales Funnel'!$A$5:$A$100), 0)),""))</f>
        <v/>
      </c>
      <c r="I144" s="14" t="str">
        <f>IF('Settings &amp; Instructions'!G145=0,"",'Settings &amp; Instructions'!G145)</f>
        <v/>
      </c>
      <c r="J144" s="51" t="str">
        <f>IF(I144="","",IFERROR(COUNTIFS('Sales Funnel'!D:D,"Won",'Sales Funnel'!J:J,Insights!I144)/SUM(COUNTIFS('Sales Funnel'!D:D,{"Won","Lost"},'Sales Funnel'!J:J,Insights!I144)),0))</f>
        <v/>
      </c>
      <c r="N144" s="51" t="str">
        <f t="shared" si="1"/>
        <v/>
      </c>
    </row>
    <row r="145" spans="1:14" ht="25" customHeight="1">
      <c r="A145" s="14" t="str">
        <f>IF('Settings &amp; Instructions'!G146=0,"",'Settings &amp; Instructions'!G146)</f>
        <v/>
      </c>
      <c r="B145" s="50" t="str">
        <f>IF('Settings &amp; Instructions'!H146=0,"",'Settings &amp; Instructions'!H146)</f>
        <v/>
      </c>
      <c r="C145" s="50" t="str">
        <f>IF(A145="","",SUMIFS('Sales Funnel'!G:G,'Sales Funnel'!J:J,Insights!A145,'Sales Funnel'!D:D,"Won"))</f>
        <v/>
      </c>
      <c r="D145" s="50" t="str">
        <f>IF(A145="","",SUMIFS('Sales Funnel'!G:G,'Sales Funnel'!J:J,Insights!A145))</f>
        <v/>
      </c>
      <c r="F145" s="14" t="str">
        <f t="array" ref="F145">IF(IFERROR(INDEX('Sales Funnel'!$A$5:$A$100, MATCH(0,COUNTIF(Insights!$F$16:F144, 'Sales Funnel'!$A$5:$A$100), 0)),"")=0,"",IFERROR(INDEX('Sales Funnel'!$A$5:$A$100, MATCH(0,COUNTIF(Insights!$F$16:F144, 'Sales Funnel'!$A$5:$A$100), 0)),""))</f>
        <v/>
      </c>
      <c r="I145" s="14" t="str">
        <f>IF('Settings &amp; Instructions'!G146=0,"",'Settings &amp; Instructions'!G146)</f>
        <v/>
      </c>
      <c r="J145" s="51" t="str">
        <f>IF(I145="","",IFERROR(COUNTIFS('Sales Funnel'!D:D,"Won",'Sales Funnel'!J:J,Insights!I145)/SUM(COUNTIFS('Sales Funnel'!D:D,{"Won","Lost"},'Sales Funnel'!J:J,Insights!I145)),0))</f>
        <v/>
      </c>
      <c r="N145" s="51" t="str">
        <f t="shared" ref="N145:N193" si="2">IFERROR(IF(OR(L145="Won",L145="Lost",L145=""),"",M146/M145),"")</f>
        <v/>
      </c>
    </row>
    <row r="146" spans="1:14" ht="25" customHeight="1">
      <c r="A146" s="14" t="str">
        <f>IF('Settings &amp; Instructions'!G147=0,"",'Settings &amp; Instructions'!G147)</f>
        <v/>
      </c>
      <c r="B146" s="50" t="str">
        <f>IF('Settings &amp; Instructions'!H147=0,"",'Settings &amp; Instructions'!H147)</f>
        <v/>
      </c>
      <c r="C146" s="50" t="str">
        <f>IF(A146="","",SUMIFS('Sales Funnel'!G:G,'Sales Funnel'!J:J,Insights!A146,'Sales Funnel'!D:D,"Won"))</f>
        <v/>
      </c>
      <c r="D146" s="50" t="str">
        <f>IF(A146="","",SUMIFS('Sales Funnel'!G:G,'Sales Funnel'!J:J,Insights!A146))</f>
        <v/>
      </c>
      <c r="F146" s="14" t="str">
        <f t="array" ref="F146">IF(IFERROR(INDEX('Sales Funnel'!$A$5:$A$100, MATCH(0,COUNTIF(Insights!$F$16:F145, 'Sales Funnel'!$A$5:$A$100), 0)),"")=0,"",IFERROR(INDEX('Sales Funnel'!$A$5:$A$100, MATCH(0,COUNTIF(Insights!$F$16:F145, 'Sales Funnel'!$A$5:$A$100), 0)),""))</f>
        <v/>
      </c>
      <c r="I146" s="14" t="str">
        <f>IF('Settings &amp; Instructions'!G147=0,"",'Settings &amp; Instructions'!G147)</f>
        <v/>
      </c>
      <c r="J146" s="51" t="str">
        <f>IF(I146="","",IFERROR(COUNTIFS('Sales Funnel'!D:D,"Won",'Sales Funnel'!J:J,Insights!I146)/SUM(COUNTIFS('Sales Funnel'!D:D,{"Won","Lost"},'Sales Funnel'!J:J,Insights!I146)),0))</f>
        <v/>
      </c>
      <c r="N146" s="51" t="str">
        <f t="shared" si="2"/>
        <v/>
      </c>
    </row>
    <row r="147" spans="1:14" ht="25" customHeight="1">
      <c r="A147" s="14" t="str">
        <f>IF('Settings &amp; Instructions'!G148=0,"",'Settings &amp; Instructions'!G148)</f>
        <v/>
      </c>
      <c r="B147" s="50" t="str">
        <f>IF('Settings &amp; Instructions'!H148=0,"",'Settings &amp; Instructions'!H148)</f>
        <v/>
      </c>
      <c r="C147" s="50" t="str">
        <f>IF(A147="","",SUMIFS('Sales Funnel'!G:G,'Sales Funnel'!J:J,Insights!A147,'Sales Funnel'!D:D,"Won"))</f>
        <v/>
      </c>
      <c r="D147" s="50" t="str">
        <f>IF(A147="","",SUMIFS('Sales Funnel'!G:G,'Sales Funnel'!J:J,Insights!A147))</f>
        <v/>
      </c>
      <c r="F147" s="14" t="str">
        <f t="array" ref="F147">IF(IFERROR(INDEX('Sales Funnel'!$A$5:$A$100, MATCH(0,COUNTIF(Insights!$F$16:F146, 'Sales Funnel'!$A$5:$A$100), 0)),"")=0,"",IFERROR(INDEX('Sales Funnel'!$A$5:$A$100, MATCH(0,COUNTIF(Insights!$F$16:F146, 'Sales Funnel'!$A$5:$A$100), 0)),""))</f>
        <v/>
      </c>
      <c r="I147" s="14" t="str">
        <f>IF('Settings &amp; Instructions'!G148=0,"",'Settings &amp; Instructions'!G148)</f>
        <v/>
      </c>
      <c r="J147" s="51" t="str">
        <f>IF(I147="","",IFERROR(COUNTIFS('Sales Funnel'!D:D,"Won",'Sales Funnel'!J:J,Insights!I147)/SUM(COUNTIFS('Sales Funnel'!D:D,{"Won","Lost"},'Sales Funnel'!J:J,Insights!I147)),0))</f>
        <v/>
      </c>
      <c r="N147" s="51" t="str">
        <f t="shared" si="2"/>
        <v/>
      </c>
    </row>
    <row r="148" spans="1:14" ht="25" customHeight="1">
      <c r="A148" s="14" t="str">
        <f>IF('Settings &amp; Instructions'!G149=0,"",'Settings &amp; Instructions'!G149)</f>
        <v/>
      </c>
      <c r="B148" s="50" t="str">
        <f>IF('Settings &amp; Instructions'!H149=0,"",'Settings &amp; Instructions'!H149)</f>
        <v/>
      </c>
      <c r="C148" s="50" t="str">
        <f>IF(A148="","",SUMIFS('Sales Funnel'!G:G,'Sales Funnel'!J:J,Insights!A148,'Sales Funnel'!D:D,"Won"))</f>
        <v/>
      </c>
      <c r="D148" s="50" t="str">
        <f>IF(A148="","",SUMIFS('Sales Funnel'!G:G,'Sales Funnel'!J:J,Insights!A148))</f>
        <v/>
      </c>
      <c r="F148" s="14" t="str">
        <f t="array" ref="F148">IF(IFERROR(INDEX('Sales Funnel'!$A$5:$A$100, MATCH(0,COUNTIF(Insights!$F$16:F147, 'Sales Funnel'!$A$5:$A$100), 0)),"")=0,"",IFERROR(INDEX('Sales Funnel'!$A$5:$A$100, MATCH(0,COUNTIF(Insights!$F$16:F147, 'Sales Funnel'!$A$5:$A$100), 0)),""))</f>
        <v/>
      </c>
      <c r="I148" s="14" t="str">
        <f>IF('Settings &amp; Instructions'!G149=0,"",'Settings &amp; Instructions'!G149)</f>
        <v/>
      </c>
      <c r="J148" s="51" t="str">
        <f>IF(I148="","",IFERROR(COUNTIFS('Sales Funnel'!D:D,"Won",'Sales Funnel'!J:J,Insights!I148)/SUM(COUNTIFS('Sales Funnel'!D:D,{"Won","Lost"},'Sales Funnel'!J:J,Insights!I148)),0))</f>
        <v/>
      </c>
      <c r="N148" s="51" t="str">
        <f t="shared" si="2"/>
        <v/>
      </c>
    </row>
    <row r="149" spans="1:14" ht="25" customHeight="1">
      <c r="A149" s="14" t="str">
        <f>IF('Settings &amp; Instructions'!G150=0,"",'Settings &amp; Instructions'!G150)</f>
        <v/>
      </c>
      <c r="B149" s="50" t="str">
        <f>IF('Settings &amp; Instructions'!H150=0,"",'Settings &amp; Instructions'!H150)</f>
        <v/>
      </c>
      <c r="C149" s="50" t="str">
        <f>IF(A149="","",SUMIFS('Sales Funnel'!G:G,'Sales Funnel'!J:J,Insights!A149,'Sales Funnel'!D:D,"Won"))</f>
        <v/>
      </c>
      <c r="D149" s="50" t="str">
        <f>IF(A149="","",SUMIFS('Sales Funnel'!G:G,'Sales Funnel'!J:J,Insights!A149))</f>
        <v/>
      </c>
      <c r="F149" s="14" t="str">
        <f t="array" ref="F149">IF(IFERROR(INDEX('Sales Funnel'!$A$5:$A$100, MATCH(0,COUNTIF(Insights!$F$16:F148, 'Sales Funnel'!$A$5:$A$100), 0)),"")=0,"",IFERROR(INDEX('Sales Funnel'!$A$5:$A$100, MATCH(0,COUNTIF(Insights!$F$16:F148, 'Sales Funnel'!$A$5:$A$100), 0)),""))</f>
        <v/>
      </c>
      <c r="I149" s="14" t="str">
        <f>IF('Settings &amp; Instructions'!G150=0,"",'Settings &amp; Instructions'!G150)</f>
        <v/>
      </c>
      <c r="J149" s="51" t="str">
        <f>IF(I149="","",IFERROR(COUNTIFS('Sales Funnel'!D:D,"Won",'Sales Funnel'!J:J,Insights!I149)/SUM(COUNTIFS('Sales Funnel'!D:D,{"Won","Lost"},'Sales Funnel'!J:J,Insights!I149)),0))</f>
        <v/>
      </c>
      <c r="N149" s="51" t="str">
        <f t="shared" si="2"/>
        <v/>
      </c>
    </row>
    <row r="150" spans="1:14" ht="25" customHeight="1">
      <c r="A150" s="14" t="str">
        <f>IF('Settings &amp; Instructions'!G151=0,"",'Settings &amp; Instructions'!G151)</f>
        <v/>
      </c>
      <c r="B150" s="50" t="str">
        <f>IF('Settings &amp; Instructions'!H151=0,"",'Settings &amp; Instructions'!H151)</f>
        <v/>
      </c>
      <c r="C150" s="50" t="str">
        <f>IF(A150="","",SUMIFS('Sales Funnel'!G:G,'Sales Funnel'!J:J,Insights!A150,'Sales Funnel'!D:D,"Won"))</f>
        <v/>
      </c>
      <c r="D150" s="50" t="str">
        <f>IF(A150="","",SUMIFS('Sales Funnel'!G:G,'Sales Funnel'!J:J,Insights!A150))</f>
        <v/>
      </c>
      <c r="F150" s="14" t="str">
        <f t="array" ref="F150">IF(IFERROR(INDEX('Sales Funnel'!$A$5:$A$100, MATCH(0,COUNTIF(Insights!$F$16:F149, 'Sales Funnel'!$A$5:$A$100), 0)),"")=0,"",IFERROR(INDEX('Sales Funnel'!$A$5:$A$100, MATCH(0,COUNTIF(Insights!$F$16:F149, 'Sales Funnel'!$A$5:$A$100), 0)),""))</f>
        <v/>
      </c>
      <c r="I150" s="14" t="str">
        <f>IF('Settings &amp; Instructions'!G151=0,"",'Settings &amp; Instructions'!G151)</f>
        <v/>
      </c>
      <c r="J150" s="51" t="str">
        <f>IF(I150="","",IFERROR(COUNTIFS('Sales Funnel'!D:D,"Won",'Sales Funnel'!J:J,Insights!I150)/SUM(COUNTIFS('Sales Funnel'!D:D,{"Won","Lost"},'Sales Funnel'!J:J,Insights!I150)),0))</f>
        <v/>
      </c>
      <c r="N150" s="51" t="str">
        <f t="shared" si="2"/>
        <v/>
      </c>
    </row>
    <row r="151" spans="1:14" ht="25" customHeight="1">
      <c r="A151" s="14" t="str">
        <f>IF('Settings &amp; Instructions'!G152=0,"",'Settings &amp; Instructions'!G152)</f>
        <v/>
      </c>
      <c r="B151" s="50" t="str">
        <f>IF('Settings &amp; Instructions'!H152=0,"",'Settings &amp; Instructions'!H152)</f>
        <v/>
      </c>
      <c r="C151" s="50" t="str">
        <f>IF(A151="","",SUMIFS('Sales Funnel'!G:G,'Sales Funnel'!J:J,Insights!A151,'Sales Funnel'!D:D,"Won"))</f>
        <v/>
      </c>
      <c r="D151" s="50" t="str">
        <f>IF(A151="","",SUMIFS('Sales Funnel'!G:G,'Sales Funnel'!J:J,Insights!A151))</f>
        <v/>
      </c>
      <c r="F151" s="14" t="str">
        <f t="array" ref="F151">IF(IFERROR(INDEX('Sales Funnel'!$A$5:$A$100, MATCH(0,COUNTIF(Insights!$F$16:F150, 'Sales Funnel'!$A$5:$A$100), 0)),"")=0,"",IFERROR(INDEX('Sales Funnel'!$A$5:$A$100, MATCH(0,COUNTIF(Insights!$F$16:F150, 'Sales Funnel'!$A$5:$A$100), 0)),""))</f>
        <v/>
      </c>
      <c r="I151" s="14" t="str">
        <f>IF('Settings &amp; Instructions'!G152=0,"",'Settings &amp; Instructions'!G152)</f>
        <v/>
      </c>
      <c r="J151" s="51" t="str">
        <f>IF(I151="","",IFERROR(COUNTIFS('Sales Funnel'!D:D,"Won",'Sales Funnel'!J:J,Insights!I151)/SUM(COUNTIFS('Sales Funnel'!D:D,{"Won","Lost"},'Sales Funnel'!J:J,Insights!I151)),0))</f>
        <v/>
      </c>
      <c r="N151" s="51" t="str">
        <f t="shared" si="2"/>
        <v/>
      </c>
    </row>
    <row r="152" spans="1:14" ht="25" customHeight="1">
      <c r="A152" s="14" t="str">
        <f>IF('Settings &amp; Instructions'!G153=0,"",'Settings &amp; Instructions'!G153)</f>
        <v/>
      </c>
      <c r="B152" s="50" t="str">
        <f>IF('Settings &amp; Instructions'!H153=0,"",'Settings &amp; Instructions'!H153)</f>
        <v/>
      </c>
      <c r="C152" s="50" t="str">
        <f>IF(A152="","",SUMIFS('Sales Funnel'!G:G,'Sales Funnel'!J:J,Insights!A152,'Sales Funnel'!D:D,"Won"))</f>
        <v/>
      </c>
      <c r="D152" s="50" t="str">
        <f>IF(A152="","",SUMIFS('Sales Funnel'!G:G,'Sales Funnel'!J:J,Insights!A152))</f>
        <v/>
      </c>
      <c r="F152" s="14" t="str">
        <f t="array" ref="F152">IF(IFERROR(INDEX('Sales Funnel'!$A$5:$A$100, MATCH(0,COUNTIF(Insights!$F$16:F151, 'Sales Funnel'!$A$5:$A$100), 0)),"")=0,"",IFERROR(INDEX('Sales Funnel'!$A$5:$A$100, MATCH(0,COUNTIF(Insights!$F$16:F151, 'Sales Funnel'!$A$5:$A$100), 0)),""))</f>
        <v/>
      </c>
      <c r="I152" s="14" t="str">
        <f>IF('Settings &amp; Instructions'!G153=0,"",'Settings &amp; Instructions'!G153)</f>
        <v/>
      </c>
      <c r="J152" s="51" t="str">
        <f>IF(I152="","",IFERROR(COUNTIFS('Sales Funnel'!D:D,"Won",'Sales Funnel'!J:J,Insights!I152)/SUM(COUNTIFS('Sales Funnel'!D:D,{"Won","Lost"},'Sales Funnel'!J:J,Insights!I152)),0))</f>
        <v/>
      </c>
      <c r="N152" s="51" t="str">
        <f t="shared" si="2"/>
        <v/>
      </c>
    </row>
    <row r="153" spans="1:14" ht="25" customHeight="1">
      <c r="A153" s="14" t="str">
        <f>IF('Settings &amp; Instructions'!G154=0,"",'Settings &amp; Instructions'!G154)</f>
        <v/>
      </c>
      <c r="B153" s="50" t="str">
        <f>IF('Settings &amp; Instructions'!H154=0,"",'Settings &amp; Instructions'!H154)</f>
        <v/>
      </c>
      <c r="C153" s="50" t="str">
        <f>IF(A153="","",SUMIFS('Sales Funnel'!G:G,'Sales Funnel'!J:J,Insights!A153,'Sales Funnel'!D:D,"Won"))</f>
        <v/>
      </c>
      <c r="D153" s="50" t="str">
        <f>IF(A153="","",SUMIFS('Sales Funnel'!G:G,'Sales Funnel'!J:J,Insights!A153))</f>
        <v/>
      </c>
      <c r="I153" s="14" t="str">
        <f>IF('Settings &amp; Instructions'!G154=0,"",'Settings &amp; Instructions'!G154)</f>
        <v/>
      </c>
      <c r="J153" s="51" t="str">
        <f>IF(I153="","",IFERROR(COUNTIFS('Sales Funnel'!D:D,"Won",'Sales Funnel'!J:J,Insights!I153)/SUM(COUNTIFS('Sales Funnel'!D:D,{"Won","Lost"},'Sales Funnel'!J:J,Insights!I153)),0))</f>
        <v/>
      </c>
      <c r="N153" s="51" t="str">
        <f t="shared" si="2"/>
        <v/>
      </c>
    </row>
    <row r="154" spans="1:14" ht="25" customHeight="1">
      <c r="A154" s="14" t="str">
        <f>IF('Settings &amp; Instructions'!G155=0,"",'Settings &amp; Instructions'!G155)</f>
        <v/>
      </c>
      <c r="B154" s="50" t="str">
        <f>IF('Settings &amp; Instructions'!H155=0,"",'Settings &amp; Instructions'!H155)</f>
        <v/>
      </c>
      <c r="C154" s="50" t="str">
        <f>IF(A154="","",SUMIFS('Sales Funnel'!G:G,'Sales Funnel'!J:J,Insights!A154,'Sales Funnel'!D:D,"Won"))</f>
        <v/>
      </c>
      <c r="D154" s="50" t="str">
        <f>IF(A154="","",SUMIFS('Sales Funnel'!G:G,'Sales Funnel'!J:J,Insights!A154))</f>
        <v/>
      </c>
      <c r="I154" s="14" t="str">
        <f>IF('Settings &amp; Instructions'!G155=0,"",'Settings &amp; Instructions'!G155)</f>
        <v/>
      </c>
      <c r="J154" s="51" t="str">
        <f>IF(I154="","",IFERROR(COUNTIFS('Sales Funnel'!D:D,"Won",'Sales Funnel'!J:J,Insights!I154)/SUM(COUNTIFS('Sales Funnel'!D:D,{"Won","Lost"},'Sales Funnel'!J:J,Insights!I154)),0))</f>
        <v/>
      </c>
      <c r="N154" s="51" t="str">
        <f t="shared" si="2"/>
        <v/>
      </c>
    </row>
    <row r="155" spans="1:14" ht="25" customHeight="1">
      <c r="A155" s="14" t="str">
        <f>IF('Settings &amp; Instructions'!G156=0,"",'Settings &amp; Instructions'!G156)</f>
        <v/>
      </c>
      <c r="B155" s="50" t="str">
        <f>IF('Settings &amp; Instructions'!H156=0,"",'Settings &amp; Instructions'!H156)</f>
        <v/>
      </c>
      <c r="C155" s="50" t="str">
        <f>IF(A155="","",SUMIFS('Sales Funnel'!G:G,'Sales Funnel'!J:J,Insights!A155,'Sales Funnel'!D:D,"Won"))</f>
        <v/>
      </c>
      <c r="D155" s="50" t="str">
        <f>IF(A155="","",SUMIFS('Sales Funnel'!G:G,'Sales Funnel'!J:J,Insights!A155))</f>
        <v/>
      </c>
      <c r="I155" s="14" t="str">
        <f>IF('Settings &amp; Instructions'!G156=0,"",'Settings &amp; Instructions'!G156)</f>
        <v/>
      </c>
      <c r="J155" s="51" t="str">
        <f>IF(I155="","",IFERROR(COUNTIFS('Sales Funnel'!D:D,"Won",'Sales Funnel'!J:J,Insights!I155)/SUM(COUNTIFS('Sales Funnel'!D:D,{"Won","Lost"},'Sales Funnel'!J:J,Insights!I155)),0))</f>
        <v/>
      </c>
      <c r="N155" s="51" t="str">
        <f t="shared" si="2"/>
        <v/>
      </c>
    </row>
    <row r="156" spans="1:14" ht="25" customHeight="1">
      <c r="A156" s="14" t="str">
        <f>IF('Settings &amp; Instructions'!G157=0,"",'Settings &amp; Instructions'!G157)</f>
        <v/>
      </c>
      <c r="B156" s="50" t="str">
        <f>IF('Settings &amp; Instructions'!H157=0,"",'Settings &amp; Instructions'!H157)</f>
        <v/>
      </c>
      <c r="C156" s="50" t="str">
        <f>IF(A156="","",SUMIFS('Sales Funnel'!G:G,'Sales Funnel'!J:J,Insights!A156,'Sales Funnel'!D:D,"Won"))</f>
        <v/>
      </c>
      <c r="D156" s="50" t="str">
        <f>IF(A156="","",SUMIFS('Sales Funnel'!G:G,'Sales Funnel'!J:J,Insights!A156))</f>
        <v/>
      </c>
      <c r="I156" s="14" t="str">
        <f>IF('Settings &amp; Instructions'!G157=0,"",'Settings &amp; Instructions'!G157)</f>
        <v/>
      </c>
      <c r="J156" s="51" t="str">
        <f>IF(I156="","",IFERROR(COUNTIFS('Sales Funnel'!D:D,"Won",'Sales Funnel'!J:J,Insights!I156)/SUM(COUNTIFS('Sales Funnel'!D:D,{"Won","Lost"},'Sales Funnel'!J:J,Insights!I156)),0))</f>
        <v/>
      </c>
      <c r="N156" s="51" t="str">
        <f t="shared" si="2"/>
        <v/>
      </c>
    </row>
    <row r="157" spans="1:14" ht="25" customHeight="1">
      <c r="A157" s="14" t="str">
        <f>IF('Settings &amp; Instructions'!G158=0,"",'Settings &amp; Instructions'!G158)</f>
        <v/>
      </c>
      <c r="B157" s="50" t="str">
        <f>IF('Settings &amp; Instructions'!H158=0,"",'Settings &amp; Instructions'!H158)</f>
        <v/>
      </c>
      <c r="C157" s="50" t="str">
        <f>IF(A157="","",SUMIFS('Sales Funnel'!G:G,'Sales Funnel'!J:J,Insights!A157,'Sales Funnel'!D:D,"Won"))</f>
        <v/>
      </c>
      <c r="D157" s="50" t="str">
        <f>IF(A157="","",SUMIFS('Sales Funnel'!G:G,'Sales Funnel'!J:J,Insights!A157))</f>
        <v/>
      </c>
      <c r="I157" s="14" t="str">
        <f>IF('Settings &amp; Instructions'!G158=0,"",'Settings &amp; Instructions'!G158)</f>
        <v/>
      </c>
      <c r="J157" s="51" t="str">
        <f>IF(I157="","",IFERROR(COUNTIFS('Sales Funnel'!D:D,"Won",'Sales Funnel'!J:J,Insights!I157)/SUM(COUNTIFS('Sales Funnel'!D:D,{"Won","Lost"},'Sales Funnel'!J:J,Insights!I157)),0))</f>
        <v/>
      </c>
      <c r="N157" s="51" t="str">
        <f t="shared" si="2"/>
        <v/>
      </c>
    </row>
    <row r="158" spans="1:14" ht="25" customHeight="1">
      <c r="A158" s="14" t="str">
        <f>IF('Settings &amp; Instructions'!G159=0,"",'Settings &amp; Instructions'!G159)</f>
        <v/>
      </c>
      <c r="B158" s="50" t="str">
        <f>IF('Settings &amp; Instructions'!H159=0,"",'Settings &amp; Instructions'!H159)</f>
        <v/>
      </c>
      <c r="C158" s="50" t="str">
        <f>IF(A158="","",SUMIFS('Sales Funnel'!G:G,'Sales Funnel'!J:J,Insights!A158,'Sales Funnel'!D:D,"Won"))</f>
        <v/>
      </c>
      <c r="D158" s="50" t="str">
        <f>IF(A158="","",SUMIFS('Sales Funnel'!G:G,'Sales Funnel'!J:J,Insights!A158))</f>
        <v/>
      </c>
      <c r="I158" s="14" t="str">
        <f>IF('Settings &amp; Instructions'!G159=0,"",'Settings &amp; Instructions'!G159)</f>
        <v/>
      </c>
      <c r="J158" s="51" t="str">
        <f>IF(I158="","",IFERROR(COUNTIFS('Sales Funnel'!D:D,"Won",'Sales Funnel'!J:J,Insights!I158)/SUM(COUNTIFS('Sales Funnel'!D:D,{"Won","Lost"},'Sales Funnel'!J:J,Insights!I158)),0))</f>
        <v/>
      </c>
      <c r="N158" s="51" t="str">
        <f t="shared" si="2"/>
        <v/>
      </c>
    </row>
    <row r="159" spans="1:14" ht="25" customHeight="1">
      <c r="A159" s="14" t="str">
        <f>IF('Settings &amp; Instructions'!G160=0,"",'Settings &amp; Instructions'!G160)</f>
        <v/>
      </c>
      <c r="B159" s="50" t="str">
        <f>IF('Settings &amp; Instructions'!H160=0,"",'Settings &amp; Instructions'!H160)</f>
        <v/>
      </c>
      <c r="C159" s="50" t="str">
        <f>IF(A159="","",SUMIFS('Sales Funnel'!G:G,'Sales Funnel'!J:J,Insights!A159,'Sales Funnel'!D:D,"Won"))</f>
        <v/>
      </c>
      <c r="D159" s="50" t="str">
        <f>IF(A159="","",SUMIFS('Sales Funnel'!G:G,'Sales Funnel'!J:J,Insights!A159))</f>
        <v/>
      </c>
      <c r="I159" s="14" t="str">
        <f>IF('Settings &amp; Instructions'!G160=0,"",'Settings &amp; Instructions'!G160)</f>
        <v/>
      </c>
      <c r="J159" s="51" t="str">
        <f>IF(I159="","",IFERROR(COUNTIFS('Sales Funnel'!D:D,"Won",'Sales Funnel'!J:J,Insights!I159)/SUM(COUNTIFS('Sales Funnel'!D:D,{"Won","Lost"},'Sales Funnel'!J:J,Insights!I159)),0))</f>
        <v/>
      </c>
      <c r="N159" s="51" t="str">
        <f t="shared" si="2"/>
        <v/>
      </c>
    </row>
    <row r="160" spans="1:14" ht="25" customHeight="1">
      <c r="A160" s="14" t="str">
        <f>IF('Settings &amp; Instructions'!G161=0,"",'Settings &amp; Instructions'!G161)</f>
        <v/>
      </c>
      <c r="B160" s="50" t="str">
        <f>IF('Settings &amp; Instructions'!H161=0,"",'Settings &amp; Instructions'!H161)</f>
        <v/>
      </c>
      <c r="C160" s="50" t="str">
        <f>IF(A160="","",SUMIFS('Sales Funnel'!G:G,'Sales Funnel'!J:J,Insights!A160,'Sales Funnel'!D:D,"Won"))</f>
        <v/>
      </c>
      <c r="D160" s="50" t="str">
        <f>IF(A160="","",SUMIFS('Sales Funnel'!G:G,'Sales Funnel'!J:J,Insights!A160))</f>
        <v/>
      </c>
      <c r="I160" s="14" t="str">
        <f>IF('Settings &amp; Instructions'!G161=0,"",'Settings &amp; Instructions'!G161)</f>
        <v/>
      </c>
      <c r="J160" s="51" t="str">
        <f>IF(I160="","",IFERROR(COUNTIFS('Sales Funnel'!D:D,"Won",'Sales Funnel'!J:J,Insights!I160)/SUM(COUNTIFS('Sales Funnel'!D:D,{"Won","Lost"},'Sales Funnel'!J:J,Insights!I160)),0))</f>
        <v/>
      </c>
      <c r="N160" s="51" t="str">
        <f t="shared" si="2"/>
        <v/>
      </c>
    </row>
    <row r="161" spans="1:14" ht="25" customHeight="1">
      <c r="A161" s="14" t="str">
        <f>IF('Settings &amp; Instructions'!G162=0,"",'Settings &amp; Instructions'!G162)</f>
        <v/>
      </c>
      <c r="B161" s="50" t="str">
        <f>IF('Settings &amp; Instructions'!H162=0,"",'Settings &amp; Instructions'!H162)</f>
        <v/>
      </c>
      <c r="C161" s="50" t="str">
        <f>IF(A161="","",SUMIFS('Sales Funnel'!G:G,'Sales Funnel'!J:J,Insights!A161,'Sales Funnel'!D:D,"Won"))</f>
        <v/>
      </c>
      <c r="D161" s="50" t="str">
        <f>IF(A161="","",SUMIFS('Sales Funnel'!G:G,'Sales Funnel'!J:J,Insights!A161))</f>
        <v/>
      </c>
      <c r="I161" s="14" t="str">
        <f>IF('Settings &amp; Instructions'!G162=0,"",'Settings &amp; Instructions'!G162)</f>
        <v/>
      </c>
      <c r="J161" s="51" t="str">
        <f>IF(I161="","",IFERROR(COUNTIFS('Sales Funnel'!D:D,"Won",'Sales Funnel'!J:J,Insights!I161)/SUM(COUNTIFS('Sales Funnel'!D:D,{"Won","Lost"},'Sales Funnel'!J:J,Insights!I161)),0))</f>
        <v/>
      </c>
      <c r="N161" s="51" t="str">
        <f t="shared" si="2"/>
        <v/>
      </c>
    </row>
    <row r="162" spans="1:14" ht="25" customHeight="1">
      <c r="A162" s="14" t="str">
        <f>IF('Settings &amp; Instructions'!G163=0,"",'Settings &amp; Instructions'!G163)</f>
        <v/>
      </c>
      <c r="B162" s="50" t="str">
        <f>IF('Settings &amp; Instructions'!H163=0,"",'Settings &amp; Instructions'!H163)</f>
        <v/>
      </c>
      <c r="C162" s="50" t="str">
        <f>IF(A162="","",SUMIFS('Sales Funnel'!G:G,'Sales Funnel'!J:J,Insights!A162,'Sales Funnel'!D:D,"Won"))</f>
        <v/>
      </c>
      <c r="D162" s="50" t="str">
        <f>IF(A162="","",SUMIFS('Sales Funnel'!G:G,'Sales Funnel'!J:J,Insights!A162))</f>
        <v/>
      </c>
      <c r="I162" s="14" t="str">
        <f>IF('Settings &amp; Instructions'!G163=0,"",'Settings &amp; Instructions'!G163)</f>
        <v/>
      </c>
      <c r="J162" s="51" t="str">
        <f>IF(I162="","",IFERROR(COUNTIFS('Sales Funnel'!D:D,"Won",'Sales Funnel'!J:J,Insights!I162)/SUM(COUNTIFS('Sales Funnel'!D:D,{"Won","Lost"},'Sales Funnel'!J:J,Insights!I162)),0))</f>
        <v/>
      </c>
      <c r="N162" s="51" t="str">
        <f t="shared" si="2"/>
        <v/>
      </c>
    </row>
    <row r="163" spans="1:14" ht="25" customHeight="1">
      <c r="A163" s="14" t="str">
        <f>IF('Settings &amp; Instructions'!G164=0,"",'Settings &amp; Instructions'!G164)</f>
        <v/>
      </c>
      <c r="B163" s="50" t="str">
        <f>IF('Settings &amp; Instructions'!H164=0,"",'Settings &amp; Instructions'!H164)</f>
        <v/>
      </c>
      <c r="C163" s="50" t="str">
        <f>IF(A163="","",SUMIFS('Sales Funnel'!G:G,'Sales Funnel'!J:J,Insights!A163,'Sales Funnel'!D:D,"Won"))</f>
        <v/>
      </c>
      <c r="D163" s="50" t="str">
        <f>IF(A163="","",SUMIFS('Sales Funnel'!G:G,'Sales Funnel'!J:J,Insights!A163))</f>
        <v/>
      </c>
      <c r="I163" s="14" t="str">
        <f>IF('Settings &amp; Instructions'!G164=0,"",'Settings &amp; Instructions'!G164)</f>
        <v/>
      </c>
      <c r="J163" s="51" t="str">
        <f>IF(I163="","",IFERROR(COUNTIFS('Sales Funnel'!D:D,"Won",'Sales Funnel'!J:J,Insights!I163)/SUM(COUNTIFS('Sales Funnel'!D:D,{"Won","Lost"},'Sales Funnel'!J:J,Insights!I163)),0))</f>
        <v/>
      </c>
      <c r="N163" s="51" t="str">
        <f t="shared" si="2"/>
        <v/>
      </c>
    </row>
    <row r="164" spans="1:14" ht="25" customHeight="1">
      <c r="A164" s="14" t="str">
        <f>IF('Settings &amp; Instructions'!G165=0,"",'Settings &amp; Instructions'!G165)</f>
        <v/>
      </c>
      <c r="B164" s="50" t="str">
        <f>IF('Settings &amp; Instructions'!H165=0,"",'Settings &amp; Instructions'!H165)</f>
        <v/>
      </c>
      <c r="C164" s="50" t="str">
        <f>IF(A164="","",SUMIFS('Sales Funnel'!G:G,'Sales Funnel'!J:J,Insights!A164,'Sales Funnel'!D:D,"Won"))</f>
        <v/>
      </c>
      <c r="D164" s="50" t="str">
        <f>IF(A164="","",SUMIFS('Sales Funnel'!G:G,'Sales Funnel'!J:J,Insights!A164))</f>
        <v/>
      </c>
      <c r="I164" s="14" t="str">
        <f>IF('Settings &amp; Instructions'!G165=0,"",'Settings &amp; Instructions'!G165)</f>
        <v/>
      </c>
      <c r="J164" s="51" t="str">
        <f>IF(I164="","",IFERROR(COUNTIFS('Sales Funnel'!D:D,"Won",'Sales Funnel'!J:J,Insights!I164)/SUM(COUNTIFS('Sales Funnel'!D:D,{"Won","Lost"},'Sales Funnel'!J:J,Insights!I164)),0))</f>
        <v/>
      </c>
      <c r="N164" s="51" t="str">
        <f t="shared" si="2"/>
        <v/>
      </c>
    </row>
    <row r="165" spans="1:14" ht="25" customHeight="1">
      <c r="A165" s="14" t="str">
        <f>IF('Settings &amp; Instructions'!G166=0,"",'Settings &amp; Instructions'!G166)</f>
        <v/>
      </c>
      <c r="B165" s="50" t="str">
        <f>IF('Settings &amp; Instructions'!H166=0,"",'Settings &amp; Instructions'!H166)</f>
        <v/>
      </c>
      <c r="C165" s="50" t="str">
        <f>IF(A165="","",SUMIFS('Sales Funnel'!G:G,'Sales Funnel'!J:J,Insights!A165,'Sales Funnel'!D:D,"Won"))</f>
        <v/>
      </c>
      <c r="D165" s="50" t="str">
        <f>IF(A165="","",SUMIFS('Sales Funnel'!G:G,'Sales Funnel'!J:J,Insights!A165))</f>
        <v/>
      </c>
      <c r="I165" s="14" t="str">
        <f>IF('Settings &amp; Instructions'!G166=0,"",'Settings &amp; Instructions'!G166)</f>
        <v/>
      </c>
      <c r="J165" s="51" t="str">
        <f>IF(I165="","",IFERROR(COUNTIFS('Sales Funnel'!D:D,"Won",'Sales Funnel'!J:J,Insights!I165)/SUM(COUNTIFS('Sales Funnel'!D:D,{"Won","Lost"},'Sales Funnel'!J:J,Insights!I165)),0))</f>
        <v/>
      </c>
      <c r="N165" s="51" t="str">
        <f t="shared" si="2"/>
        <v/>
      </c>
    </row>
    <row r="166" spans="1:14" ht="25" customHeight="1">
      <c r="A166" s="14" t="str">
        <f>IF('Settings &amp; Instructions'!G167=0,"",'Settings &amp; Instructions'!G167)</f>
        <v/>
      </c>
      <c r="B166" s="50" t="str">
        <f>IF('Settings &amp; Instructions'!H167=0,"",'Settings &amp; Instructions'!H167)</f>
        <v/>
      </c>
      <c r="C166" s="50" t="str">
        <f>IF(A166="","",SUMIFS('Sales Funnel'!G:G,'Sales Funnel'!J:J,Insights!A166,'Sales Funnel'!D:D,"Won"))</f>
        <v/>
      </c>
      <c r="D166" s="50" t="str">
        <f>IF(A166="","",SUMIFS('Sales Funnel'!G:G,'Sales Funnel'!J:J,Insights!A166))</f>
        <v/>
      </c>
      <c r="I166" s="14" t="str">
        <f>IF('Settings &amp; Instructions'!G167=0,"",'Settings &amp; Instructions'!G167)</f>
        <v/>
      </c>
      <c r="J166" s="51" t="str">
        <f>IF(I166="","",IFERROR(COUNTIFS('Sales Funnel'!D:D,"Won",'Sales Funnel'!J:J,Insights!I166)/SUM(COUNTIFS('Sales Funnel'!D:D,{"Won","Lost"},'Sales Funnel'!J:J,Insights!I166)),0))</f>
        <v/>
      </c>
      <c r="N166" s="51" t="str">
        <f t="shared" si="2"/>
        <v/>
      </c>
    </row>
    <row r="167" spans="1:14" ht="25" customHeight="1">
      <c r="A167" s="14" t="str">
        <f>IF('Settings &amp; Instructions'!G168=0,"",'Settings &amp; Instructions'!G168)</f>
        <v/>
      </c>
      <c r="B167" s="50" t="str">
        <f>IF('Settings &amp; Instructions'!H168=0,"",'Settings &amp; Instructions'!H168)</f>
        <v/>
      </c>
      <c r="C167" s="50" t="str">
        <f>IF(A167="","",SUMIFS('Sales Funnel'!G:G,'Sales Funnel'!J:J,Insights!A167,'Sales Funnel'!D:D,"Won"))</f>
        <v/>
      </c>
      <c r="D167" s="50" t="str">
        <f>IF(A167="","",SUMIFS('Sales Funnel'!G:G,'Sales Funnel'!J:J,Insights!A167))</f>
        <v/>
      </c>
      <c r="I167" s="14" t="str">
        <f>IF('Settings &amp; Instructions'!G168=0,"",'Settings &amp; Instructions'!G168)</f>
        <v/>
      </c>
      <c r="J167" s="51" t="str">
        <f>IF(I167="","",IFERROR(COUNTIFS('Sales Funnel'!D:D,"Won",'Sales Funnel'!J:J,Insights!I167)/SUM(COUNTIFS('Sales Funnel'!D:D,{"Won","Lost"},'Sales Funnel'!J:J,Insights!I167)),0))</f>
        <v/>
      </c>
      <c r="N167" s="51" t="str">
        <f t="shared" si="2"/>
        <v/>
      </c>
    </row>
    <row r="168" spans="1:14" ht="25" customHeight="1">
      <c r="A168" s="14" t="str">
        <f>IF('Settings &amp; Instructions'!G169=0,"",'Settings &amp; Instructions'!G169)</f>
        <v/>
      </c>
      <c r="B168" s="50" t="str">
        <f>IF('Settings &amp; Instructions'!H169=0,"",'Settings &amp; Instructions'!H169)</f>
        <v/>
      </c>
      <c r="C168" s="50" t="str">
        <f>IF(A168="","",SUMIFS('Sales Funnel'!G:G,'Sales Funnel'!J:J,Insights!A168,'Sales Funnel'!D:D,"Won"))</f>
        <v/>
      </c>
      <c r="D168" s="50" t="str">
        <f>IF(A168="","",SUMIFS('Sales Funnel'!G:G,'Sales Funnel'!J:J,Insights!A168))</f>
        <v/>
      </c>
      <c r="I168" s="14" t="str">
        <f>IF('Settings &amp; Instructions'!G169=0,"",'Settings &amp; Instructions'!G169)</f>
        <v/>
      </c>
      <c r="J168" s="51" t="str">
        <f>IF(I168="","",IFERROR(COUNTIFS('Sales Funnel'!D:D,"Won",'Sales Funnel'!J:J,Insights!I168)/SUM(COUNTIFS('Sales Funnel'!D:D,{"Won","Lost"},'Sales Funnel'!J:J,Insights!I168)),0))</f>
        <v/>
      </c>
      <c r="N168" s="51" t="str">
        <f t="shared" si="2"/>
        <v/>
      </c>
    </row>
    <row r="169" spans="1:14" ht="25" customHeight="1">
      <c r="A169" s="14" t="str">
        <f>IF('Settings &amp; Instructions'!G170=0,"",'Settings &amp; Instructions'!G170)</f>
        <v/>
      </c>
      <c r="B169" s="50" t="str">
        <f>IF('Settings &amp; Instructions'!H170=0,"",'Settings &amp; Instructions'!H170)</f>
        <v/>
      </c>
      <c r="C169" s="50" t="str">
        <f>IF(A169="","",SUMIFS('Sales Funnel'!G:G,'Sales Funnel'!J:J,Insights!A169,'Sales Funnel'!D:D,"Won"))</f>
        <v/>
      </c>
      <c r="D169" s="50" t="str">
        <f>IF(A169="","",SUMIFS('Sales Funnel'!G:G,'Sales Funnel'!J:J,Insights!A169))</f>
        <v/>
      </c>
      <c r="I169" s="14" t="str">
        <f>IF('Settings &amp; Instructions'!G170=0,"",'Settings &amp; Instructions'!G170)</f>
        <v/>
      </c>
      <c r="J169" s="51" t="str">
        <f>IF(I169="","",IFERROR(COUNTIFS('Sales Funnel'!D:D,"Won",'Sales Funnel'!J:J,Insights!I169)/SUM(COUNTIFS('Sales Funnel'!D:D,{"Won","Lost"},'Sales Funnel'!J:J,Insights!I169)),0))</f>
        <v/>
      </c>
      <c r="N169" s="51" t="str">
        <f t="shared" si="2"/>
        <v/>
      </c>
    </row>
    <row r="170" spans="1:14" ht="25" customHeight="1">
      <c r="A170" s="14" t="str">
        <f>IF('Settings &amp; Instructions'!G171=0,"",'Settings &amp; Instructions'!G171)</f>
        <v/>
      </c>
      <c r="B170" s="50" t="str">
        <f>IF('Settings &amp; Instructions'!H171=0,"",'Settings &amp; Instructions'!H171)</f>
        <v/>
      </c>
      <c r="C170" s="50" t="str">
        <f>IF(A170="","",SUMIFS('Sales Funnel'!G:G,'Sales Funnel'!J:J,Insights!A170,'Sales Funnel'!D:D,"Won"))</f>
        <v/>
      </c>
      <c r="D170" s="50" t="str">
        <f>IF(A170="","",SUMIFS('Sales Funnel'!G:G,'Sales Funnel'!J:J,Insights!A170))</f>
        <v/>
      </c>
      <c r="I170" s="14" t="str">
        <f>IF('Settings &amp; Instructions'!G171=0,"",'Settings &amp; Instructions'!G171)</f>
        <v/>
      </c>
      <c r="J170" s="51" t="str">
        <f>IF(I170="","",IFERROR(COUNTIFS('Sales Funnel'!D:D,"Won",'Sales Funnel'!J:J,Insights!I170)/SUM(COUNTIFS('Sales Funnel'!D:D,{"Won","Lost"},'Sales Funnel'!J:J,Insights!I170)),0))</f>
        <v/>
      </c>
      <c r="N170" s="51" t="str">
        <f t="shared" si="2"/>
        <v/>
      </c>
    </row>
    <row r="171" spans="1:14" ht="25" customHeight="1">
      <c r="A171" s="14" t="str">
        <f>IF('Settings &amp; Instructions'!G172=0,"",'Settings &amp; Instructions'!G172)</f>
        <v/>
      </c>
      <c r="B171" s="50" t="str">
        <f>IF('Settings &amp; Instructions'!H172=0,"",'Settings &amp; Instructions'!H172)</f>
        <v/>
      </c>
      <c r="C171" s="50" t="str">
        <f>IF(A171="","",SUMIFS('Sales Funnel'!G:G,'Sales Funnel'!J:J,Insights!A171,'Sales Funnel'!D:D,"Won"))</f>
        <v/>
      </c>
      <c r="D171" s="50" t="str">
        <f>IF(A171="","",SUMIFS('Sales Funnel'!G:G,'Sales Funnel'!J:J,Insights!A171))</f>
        <v/>
      </c>
      <c r="I171" s="14" t="str">
        <f>IF('Settings &amp; Instructions'!G172=0,"",'Settings &amp; Instructions'!G172)</f>
        <v/>
      </c>
      <c r="J171" s="51" t="str">
        <f>IF(I171="","",IFERROR(COUNTIFS('Sales Funnel'!D:D,"Won",'Sales Funnel'!J:J,Insights!I171)/SUM(COUNTIFS('Sales Funnel'!D:D,{"Won","Lost"},'Sales Funnel'!J:J,Insights!I171)),0))</f>
        <v/>
      </c>
      <c r="N171" s="51" t="str">
        <f t="shared" si="2"/>
        <v/>
      </c>
    </row>
    <row r="172" spans="1:14" ht="25" customHeight="1">
      <c r="A172" s="14" t="str">
        <f>IF('Settings &amp; Instructions'!G173=0,"",'Settings &amp; Instructions'!G173)</f>
        <v/>
      </c>
      <c r="B172" s="50" t="str">
        <f>IF('Settings &amp; Instructions'!H173=0,"",'Settings &amp; Instructions'!H173)</f>
        <v/>
      </c>
      <c r="C172" s="50" t="str">
        <f>IF(A172="","",SUMIFS('Sales Funnel'!G:G,'Sales Funnel'!J:J,Insights!A172,'Sales Funnel'!D:D,"Won"))</f>
        <v/>
      </c>
      <c r="D172" s="50" t="str">
        <f>IF(A172="","",SUMIFS('Sales Funnel'!G:G,'Sales Funnel'!J:J,Insights!A172))</f>
        <v/>
      </c>
      <c r="I172" s="14" t="str">
        <f>IF('Settings &amp; Instructions'!G173=0,"",'Settings &amp; Instructions'!G173)</f>
        <v/>
      </c>
      <c r="J172" s="51" t="str">
        <f>IF(I172="","",IFERROR(COUNTIFS('Sales Funnel'!D:D,"Won",'Sales Funnel'!J:J,Insights!I172)/SUM(COUNTIFS('Sales Funnel'!D:D,{"Won","Lost"},'Sales Funnel'!J:J,Insights!I172)),0))</f>
        <v/>
      </c>
      <c r="N172" s="51" t="str">
        <f t="shared" si="2"/>
        <v/>
      </c>
    </row>
    <row r="173" spans="1:14" ht="25" customHeight="1">
      <c r="A173" s="14" t="str">
        <f>IF('Settings &amp; Instructions'!G174=0,"",'Settings &amp; Instructions'!G174)</f>
        <v/>
      </c>
      <c r="B173" s="50" t="str">
        <f>IF('Settings &amp; Instructions'!H174=0,"",'Settings &amp; Instructions'!H174)</f>
        <v/>
      </c>
      <c r="C173" s="50" t="str">
        <f>IF(A173="","",SUMIFS('Sales Funnel'!G:G,'Sales Funnel'!J:J,Insights!A173,'Sales Funnel'!D:D,"Won"))</f>
        <v/>
      </c>
      <c r="D173" s="50" t="str">
        <f>IF(A173="","",SUMIFS('Sales Funnel'!G:G,'Sales Funnel'!J:J,Insights!A173))</f>
        <v/>
      </c>
      <c r="I173" s="14" t="str">
        <f>IF('Settings &amp; Instructions'!G174=0,"",'Settings &amp; Instructions'!G174)</f>
        <v/>
      </c>
      <c r="J173" s="51" t="str">
        <f>IF(I173="","",IFERROR(COUNTIFS('Sales Funnel'!D:D,"Won",'Sales Funnel'!J:J,Insights!I173)/SUM(COUNTIFS('Sales Funnel'!D:D,{"Won","Lost"},'Sales Funnel'!J:J,Insights!I173)),0))</f>
        <v/>
      </c>
      <c r="N173" s="51" t="str">
        <f t="shared" si="2"/>
        <v/>
      </c>
    </row>
    <row r="174" spans="1:14" ht="25" customHeight="1">
      <c r="A174" s="14" t="str">
        <f>IF('Settings &amp; Instructions'!G175=0,"",'Settings &amp; Instructions'!G175)</f>
        <v/>
      </c>
      <c r="B174" s="50" t="str">
        <f>IF('Settings &amp; Instructions'!H175=0,"",'Settings &amp; Instructions'!H175)</f>
        <v/>
      </c>
      <c r="C174" s="50" t="str">
        <f>IF(A174="","",SUMIFS('Sales Funnel'!G:G,'Sales Funnel'!J:J,Insights!A174,'Sales Funnel'!D:D,"Won"))</f>
        <v/>
      </c>
      <c r="D174" s="50" t="str">
        <f>IF(A174="","",SUMIFS('Sales Funnel'!G:G,'Sales Funnel'!J:J,Insights!A174))</f>
        <v/>
      </c>
      <c r="I174" s="14" t="str">
        <f>IF('Settings &amp; Instructions'!G175=0,"",'Settings &amp; Instructions'!G175)</f>
        <v/>
      </c>
      <c r="J174" s="51" t="str">
        <f>IF(I174="","",IFERROR(COUNTIFS('Sales Funnel'!D:D,"Won",'Sales Funnel'!J:J,Insights!I174)/SUM(COUNTIFS('Sales Funnel'!D:D,{"Won","Lost"},'Sales Funnel'!J:J,Insights!I174)),0))</f>
        <v/>
      </c>
      <c r="N174" s="51" t="str">
        <f t="shared" si="2"/>
        <v/>
      </c>
    </row>
    <row r="175" spans="1:14" ht="25" customHeight="1">
      <c r="A175" s="14" t="str">
        <f>IF('Settings &amp; Instructions'!G176=0,"",'Settings &amp; Instructions'!G176)</f>
        <v/>
      </c>
      <c r="B175" s="50" t="str">
        <f>IF('Settings &amp; Instructions'!H176=0,"",'Settings &amp; Instructions'!H176)</f>
        <v/>
      </c>
      <c r="C175" s="50" t="str">
        <f>IF(A175="","",SUMIFS('Sales Funnel'!G:G,'Sales Funnel'!J:J,Insights!A175,'Sales Funnel'!D:D,"Won"))</f>
        <v/>
      </c>
      <c r="D175" s="50" t="str">
        <f>IF(A175="","",SUMIFS('Sales Funnel'!G:G,'Sales Funnel'!J:J,Insights!A175))</f>
        <v/>
      </c>
      <c r="I175" s="14" t="str">
        <f>IF('Settings &amp; Instructions'!G176=0,"",'Settings &amp; Instructions'!G176)</f>
        <v/>
      </c>
      <c r="J175" s="51" t="str">
        <f>IF(I175="","",IFERROR(COUNTIFS('Sales Funnel'!D:D,"Won",'Sales Funnel'!J:J,Insights!I175)/SUM(COUNTIFS('Sales Funnel'!D:D,{"Won","Lost"},'Sales Funnel'!J:J,Insights!I175)),0))</f>
        <v/>
      </c>
      <c r="N175" s="51" t="str">
        <f t="shared" si="2"/>
        <v/>
      </c>
    </row>
    <row r="176" spans="1:14" ht="25" customHeight="1">
      <c r="A176" s="14" t="str">
        <f>IF('Settings &amp; Instructions'!G177=0,"",'Settings &amp; Instructions'!G177)</f>
        <v/>
      </c>
      <c r="B176" s="50" t="str">
        <f>IF('Settings &amp; Instructions'!H177=0,"",'Settings &amp; Instructions'!H177)</f>
        <v/>
      </c>
      <c r="C176" s="50" t="str">
        <f>IF(A176="","",SUMIFS('Sales Funnel'!G:G,'Sales Funnel'!J:J,Insights!A176,'Sales Funnel'!D:D,"Won"))</f>
        <v/>
      </c>
      <c r="D176" s="50" t="str">
        <f>IF(A176="","",SUMIFS('Sales Funnel'!G:G,'Sales Funnel'!J:J,Insights!A176))</f>
        <v/>
      </c>
      <c r="I176" s="14" t="str">
        <f>IF('Settings &amp; Instructions'!G177=0,"",'Settings &amp; Instructions'!G177)</f>
        <v/>
      </c>
      <c r="J176" s="51" t="str">
        <f>IF(I176="","",IFERROR(COUNTIFS('Sales Funnel'!D:D,"Won",'Sales Funnel'!J:J,Insights!I176)/SUM(COUNTIFS('Sales Funnel'!D:D,{"Won","Lost"},'Sales Funnel'!J:J,Insights!I176)),0))</f>
        <v/>
      </c>
      <c r="N176" s="51" t="str">
        <f t="shared" si="2"/>
        <v/>
      </c>
    </row>
    <row r="177" spans="1:14" ht="25" customHeight="1">
      <c r="A177" s="14" t="str">
        <f>IF('Settings &amp; Instructions'!G178=0,"",'Settings &amp; Instructions'!G178)</f>
        <v/>
      </c>
      <c r="B177" s="50" t="str">
        <f>IF('Settings &amp; Instructions'!H178=0,"",'Settings &amp; Instructions'!H178)</f>
        <v/>
      </c>
      <c r="C177" s="50" t="str">
        <f>IF(A177="","",SUMIFS('Sales Funnel'!G:G,'Sales Funnel'!J:J,Insights!A177,'Sales Funnel'!D:D,"Won"))</f>
        <v/>
      </c>
      <c r="D177" s="50" t="str">
        <f>IF(A177="","",SUMIFS('Sales Funnel'!G:G,'Sales Funnel'!J:J,Insights!A177))</f>
        <v/>
      </c>
      <c r="I177" s="14" t="str">
        <f>IF('Settings &amp; Instructions'!G178=0,"",'Settings &amp; Instructions'!G178)</f>
        <v/>
      </c>
      <c r="J177" s="51" t="str">
        <f>IF(I177="","",IFERROR(COUNTIFS('Sales Funnel'!D:D,"Won",'Sales Funnel'!J:J,Insights!I177)/SUM(COUNTIFS('Sales Funnel'!D:D,{"Won","Lost"},'Sales Funnel'!J:J,Insights!I177)),0))</f>
        <v/>
      </c>
      <c r="N177" s="51" t="str">
        <f t="shared" si="2"/>
        <v/>
      </c>
    </row>
    <row r="178" spans="1:14" ht="25" customHeight="1">
      <c r="A178" s="14" t="str">
        <f>IF('Settings &amp; Instructions'!G179=0,"",'Settings &amp; Instructions'!G179)</f>
        <v/>
      </c>
      <c r="B178" s="50" t="str">
        <f>IF('Settings &amp; Instructions'!H179=0,"",'Settings &amp; Instructions'!H179)</f>
        <v/>
      </c>
      <c r="C178" s="50" t="str">
        <f>IF(A178="","",SUMIFS('Sales Funnel'!G:G,'Sales Funnel'!J:J,Insights!A178,'Sales Funnel'!D:D,"Won"))</f>
        <v/>
      </c>
      <c r="D178" s="50" t="str">
        <f>IF(A178="","",SUMIFS('Sales Funnel'!G:G,'Sales Funnel'!J:J,Insights!A178))</f>
        <v/>
      </c>
      <c r="I178" s="14" t="str">
        <f>IF('Settings &amp; Instructions'!G179=0,"",'Settings &amp; Instructions'!G179)</f>
        <v/>
      </c>
      <c r="J178" s="51" t="str">
        <f>IF(I178="","",IFERROR(COUNTIFS('Sales Funnel'!D:D,"Won",'Sales Funnel'!J:J,Insights!I178)/SUM(COUNTIFS('Sales Funnel'!D:D,{"Won","Lost"},'Sales Funnel'!J:J,Insights!I178)),0))</f>
        <v/>
      </c>
      <c r="N178" s="51" t="str">
        <f t="shared" si="2"/>
        <v/>
      </c>
    </row>
    <row r="179" spans="1:14" ht="25" customHeight="1">
      <c r="A179" s="14" t="str">
        <f>IF('Settings &amp; Instructions'!G180=0,"",'Settings &amp; Instructions'!G180)</f>
        <v/>
      </c>
      <c r="B179" s="50" t="str">
        <f>IF('Settings &amp; Instructions'!H180=0,"",'Settings &amp; Instructions'!H180)</f>
        <v/>
      </c>
      <c r="C179" s="50" t="str">
        <f>IF(A179="","",SUMIFS('Sales Funnel'!G:G,'Sales Funnel'!J:J,Insights!A179,'Sales Funnel'!D:D,"Won"))</f>
        <v/>
      </c>
      <c r="D179" s="50" t="str">
        <f>IF(A179="","",SUMIFS('Sales Funnel'!G:G,'Sales Funnel'!J:J,Insights!A179))</f>
        <v/>
      </c>
      <c r="I179" s="14" t="str">
        <f>IF('Settings &amp; Instructions'!G180=0,"",'Settings &amp; Instructions'!G180)</f>
        <v/>
      </c>
      <c r="J179" s="51" t="str">
        <f>IF(I179="","",IFERROR(COUNTIFS('Sales Funnel'!D:D,"Won",'Sales Funnel'!J:J,Insights!I179)/SUM(COUNTIFS('Sales Funnel'!D:D,{"Won","Lost"},'Sales Funnel'!J:J,Insights!I179)),0))</f>
        <v/>
      </c>
      <c r="N179" s="51" t="str">
        <f t="shared" si="2"/>
        <v/>
      </c>
    </row>
    <row r="180" spans="1:14" ht="25" customHeight="1">
      <c r="A180" s="14" t="str">
        <f>IF('Settings &amp; Instructions'!G181=0,"",'Settings &amp; Instructions'!G181)</f>
        <v/>
      </c>
      <c r="B180" s="50" t="str">
        <f>IF('Settings &amp; Instructions'!H181=0,"",'Settings &amp; Instructions'!H181)</f>
        <v/>
      </c>
      <c r="C180" s="50" t="str">
        <f>IF(A180="","",SUMIFS('Sales Funnel'!G:G,'Sales Funnel'!J:J,Insights!A180,'Sales Funnel'!D:D,"Won"))</f>
        <v/>
      </c>
      <c r="D180" s="50" t="str">
        <f>IF(A180="","",SUMIFS('Sales Funnel'!G:G,'Sales Funnel'!J:J,Insights!A180))</f>
        <v/>
      </c>
      <c r="I180" s="14" t="str">
        <f>IF('Settings &amp; Instructions'!G181=0,"",'Settings &amp; Instructions'!G181)</f>
        <v/>
      </c>
      <c r="J180" s="51" t="str">
        <f>IF(I180="","",IFERROR(COUNTIFS('Sales Funnel'!D:D,"Won",'Sales Funnel'!J:J,Insights!I180)/SUM(COUNTIFS('Sales Funnel'!D:D,{"Won","Lost"},'Sales Funnel'!J:J,Insights!I180)),0))</f>
        <v/>
      </c>
      <c r="N180" s="51" t="str">
        <f t="shared" si="2"/>
        <v/>
      </c>
    </row>
    <row r="181" spans="1:14" ht="25" customHeight="1">
      <c r="A181" s="14" t="str">
        <f>IF('Settings &amp; Instructions'!G182=0,"",'Settings &amp; Instructions'!G182)</f>
        <v/>
      </c>
      <c r="B181" s="50" t="str">
        <f>IF('Settings &amp; Instructions'!H182=0,"",'Settings &amp; Instructions'!H182)</f>
        <v/>
      </c>
      <c r="C181" s="50" t="str">
        <f>IF(A181="","",SUMIFS('Sales Funnel'!G:G,'Sales Funnel'!J:J,Insights!A181,'Sales Funnel'!D:D,"Won"))</f>
        <v/>
      </c>
      <c r="D181" s="50" t="str">
        <f>IF(A181="","",SUMIFS('Sales Funnel'!G:G,'Sales Funnel'!J:J,Insights!A181))</f>
        <v/>
      </c>
      <c r="I181" s="14" t="str">
        <f>IF('Settings &amp; Instructions'!G182=0,"",'Settings &amp; Instructions'!G182)</f>
        <v/>
      </c>
      <c r="J181" s="51" t="str">
        <f>IF(I181="","",IFERROR(COUNTIFS('Sales Funnel'!D:D,"Won",'Sales Funnel'!J:J,Insights!I181)/SUM(COUNTIFS('Sales Funnel'!D:D,{"Won","Lost"},'Sales Funnel'!J:J,Insights!I181)),0))</f>
        <v/>
      </c>
      <c r="N181" s="51" t="str">
        <f t="shared" si="2"/>
        <v/>
      </c>
    </row>
    <row r="182" spans="1:14" ht="25" customHeight="1">
      <c r="A182" s="14" t="str">
        <f>IF('Settings &amp; Instructions'!G183=0,"",'Settings &amp; Instructions'!G183)</f>
        <v/>
      </c>
      <c r="B182" s="50" t="str">
        <f>IF('Settings &amp; Instructions'!H183=0,"",'Settings &amp; Instructions'!H183)</f>
        <v/>
      </c>
      <c r="C182" s="50" t="str">
        <f>IF(A182="","",SUMIFS('Sales Funnel'!G:G,'Sales Funnel'!J:J,Insights!A182,'Sales Funnel'!D:D,"Won"))</f>
        <v/>
      </c>
      <c r="D182" s="50" t="str">
        <f>IF(A182="","",SUMIFS('Sales Funnel'!G:G,'Sales Funnel'!J:J,Insights!A182))</f>
        <v/>
      </c>
      <c r="I182" s="14" t="str">
        <f>IF('Settings &amp; Instructions'!G183=0,"",'Settings &amp; Instructions'!G183)</f>
        <v/>
      </c>
      <c r="J182" s="51" t="str">
        <f>IF(I182="","",IFERROR(COUNTIFS('Sales Funnel'!D:D,"Won",'Sales Funnel'!J:J,Insights!I182)/SUM(COUNTIFS('Sales Funnel'!D:D,{"Won","Lost"},'Sales Funnel'!J:J,Insights!I182)),0))</f>
        <v/>
      </c>
      <c r="N182" s="51" t="str">
        <f t="shared" si="2"/>
        <v/>
      </c>
    </row>
    <row r="183" spans="1:14" ht="25" customHeight="1">
      <c r="A183" s="14" t="str">
        <f>IF('Settings &amp; Instructions'!G184=0,"",'Settings &amp; Instructions'!G184)</f>
        <v/>
      </c>
      <c r="B183" s="50" t="str">
        <f>IF('Settings &amp; Instructions'!H184=0,"",'Settings &amp; Instructions'!H184)</f>
        <v/>
      </c>
      <c r="C183" s="50" t="str">
        <f>IF(A183="","",SUMIFS('Sales Funnel'!G:G,'Sales Funnel'!J:J,Insights!A183,'Sales Funnel'!D:D,"Won"))</f>
        <v/>
      </c>
      <c r="D183" s="50" t="str">
        <f>IF(A183="","",SUMIFS('Sales Funnel'!G:G,'Sales Funnel'!J:J,Insights!A183))</f>
        <v/>
      </c>
      <c r="I183" s="14" t="str">
        <f>IF('Settings &amp; Instructions'!G184=0,"",'Settings &amp; Instructions'!G184)</f>
        <v/>
      </c>
      <c r="J183" s="51" t="str">
        <f>IF(I183="","",IFERROR(COUNTIFS('Sales Funnel'!D:D,"Won",'Sales Funnel'!J:J,Insights!I183)/SUM(COUNTIFS('Sales Funnel'!D:D,{"Won","Lost"},'Sales Funnel'!J:J,Insights!I183)),0))</f>
        <v/>
      </c>
      <c r="N183" s="51" t="str">
        <f t="shared" si="2"/>
        <v/>
      </c>
    </row>
    <row r="184" spans="1:14" ht="25" customHeight="1">
      <c r="A184" s="14" t="str">
        <f>IF('Settings &amp; Instructions'!G185=0,"",'Settings &amp; Instructions'!G185)</f>
        <v/>
      </c>
      <c r="B184" s="50" t="str">
        <f>IF('Settings &amp; Instructions'!H185=0,"",'Settings &amp; Instructions'!H185)</f>
        <v/>
      </c>
      <c r="C184" s="50" t="str">
        <f>IF(A184="","",SUMIFS('Sales Funnel'!G:G,'Sales Funnel'!J:J,Insights!A184,'Sales Funnel'!D:D,"Won"))</f>
        <v/>
      </c>
      <c r="D184" s="50" t="str">
        <f>IF(A184="","",SUMIFS('Sales Funnel'!G:G,'Sales Funnel'!J:J,Insights!A184))</f>
        <v/>
      </c>
      <c r="I184" s="14" t="str">
        <f>IF('Settings &amp; Instructions'!G185=0,"",'Settings &amp; Instructions'!G185)</f>
        <v/>
      </c>
      <c r="J184" s="51" t="str">
        <f>IF(I184="","",IFERROR(COUNTIFS('Sales Funnel'!D:D,"Won",'Sales Funnel'!J:J,Insights!I184)/SUM(COUNTIFS('Sales Funnel'!D:D,{"Won","Lost"},'Sales Funnel'!J:J,Insights!I184)),0))</f>
        <v/>
      </c>
      <c r="N184" s="51" t="str">
        <f t="shared" si="2"/>
        <v/>
      </c>
    </row>
    <row r="185" spans="1:14" ht="25" customHeight="1">
      <c r="A185" s="14" t="str">
        <f>IF('Settings &amp; Instructions'!G186=0,"",'Settings &amp; Instructions'!G186)</f>
        <v/>
      </c>
      <c r="B185" s="50" t="str">
        <f>IF('Settings &amp; Instructions'!H186=0,"",'Settings &amp; Instructions'!H186)</f>
        <v/>
      </c>
      <c r="C185" s="50" t="str">
        <f>IF(A185="","",SUMIFS('Sales Funnel'!G:G,'Sales Funnel'!J:J,Insights!A185,'Sales Funnel'!D:D,"Won"))</f>
        <v/>
      </c>
      <c r="D185" s="50" t="str">
        <f>IF(A185="","",SUMIFS('Sales Funnel'!G:G,'Sales Funnel'!J:J,Insights!A185))</f>
        <v/>
      </c>
      <c r="I185" s="14" t="str">
        <f>IF('Settings &amp; Instructions'!G186=0,"",'Settings &amp; Instructions'!G186)</f>
        <v/>
      </c>
      <c r="J185" s="51" t="str">
        <f>IF(I185="","",IFERROR(COUNTIFS('Sales Funnel'!D:D,"Won",'Sales Funnel'!J:J,Insights!I185)/SUM(COUNTIFS('Sales Funnel'!D:D,{"Won","Lost"},'Sales Funnel'!J:J,Insights!I185)),0))</f>
        <v/>
      </c>
      <c r="N185" s="51" t="str">
        <f t="shared" si="2"/>
        <v/>
      </c>
    </row>
    <row r="186" spans="1:14" ht="25" customHeight="1">
      <c r="A186" s="14" t="str">
        <f>IF('Settings &amp; Instructions'!G187=0,"",'Settings &amp; Instructions'!G187)</f>
        <v/>
      </c>
      <c r="B186" s="50" t="str">
        <f>IF('Settings &amp; Instructions'!H187=0,"",'Settings &amp; Instructions'!H187)</f>
        <v/>
      </c>
      <c r="C186" s="50" t="str">
        <f>IF(A186="","",SUMIFS('Sales Funnel'!G:G,'Sales Funnel'!J:J,Insights!A186,'Sales Funnel'!D:D,"Won"))</f>
        <v/>
      </c>
      <c r="D186" s="50" t="str">
        <f>IF(A186="","",SUMIFS('Sales Funnel'!G:G,'Sales Funnel'!J:J,Insights!A186))</f>
        <v/>
      </c>
      <c r="I186" s="14" t="str">
        <f>IF('Settings &amp; Instructions'!G187=0,"",'Settings &amp; Instructions'!G187)</f>
        <v/>
      </c>
      <c r="J186" s="51" t="str">
        <f>IF(I186="","",IFERROR(COUNTIFS('Sales Funnel'!D:D,"Won",'Sales Funnel'!J:J,Insights!I186)/SUM(COUNTIFS('Sales Funnel'!D:D,{"Won","Lost"},'Sales Funnel'!J:J,Insights!I186)),0))</f>
        <v/>
      </c>
      <c r="N186" s="51" t="str">
        <f t="shared" si="2"/>
        <v/>
      </c>
    </row>
    <row r="187" spans="1:14" ht="25" customHeight="1">
      <c r="A187" s="14" t="str">
        <f>IF('Settings &amp; Instructions'!G188=0,"",'Settings &amp; Instructions'!G188)</f>
        <v/>
      </c>
      <c r="B187" s="50" t="str">
        <f>IF('Settings &amp; Instructions'!H188=0,"",'Settings &amp; Instructions'!H188)</f>
        <v/>
      </c>
      <c r="C187" s="50" t="str">
        <f>IF(A187="","",SUMIFS('Sales Funnel'!G:G,'Sales Funnel'!J:J,Insights!A187,'Sales Funnel'!D:D,"Won"))</f>
        <v/>
      </c>
      <c r="D187" s="50" t="str">
        <f>IF(A187="","",SUMIFS('Sales Funnel'!G:G,'Sales Funnel'!J:J,Insights!A187))</f>
        <v/>
      </c>
      <c r="I187" s="14" t="str">
        <f>IF('Settings &amp; Instructions'!G188=0,"",'Settings &amp; Instructions'!G188)</f>
        <v/>
      </c>
      <c r="J187" s="51" t="str">
        <f>IF(I187="","",IFERROR(COUNTIFS('Sales Funnel'!D:D,"Won",'Sales Funnel'!J:J,Insights!I187)/SUM(COUNTIFS('Sales Funnel'!D:D,{"Won","Lost"},'Sales Funnel'!J:J,Insights!I187)),0))</f>
        <v/>
      </c>
      <c r="N187" s="51" t="str">
        <f t="shared" si="2"/>
        <v/>
      </c>
    </row>
    <row r="188" spans="1:14" ht="25" customHeight="1">
      <c r="B188" s="50"/>
      <c r="C188" s="50" t="str">
        <f>IF(A188="","",SUMIFS('Sales Funnel'!G:G,'Sales Funnel'!J:J,Insights!A188,'Sales Funnel'!D:D,"Won"))</f>
        <v/>
      </c>
      <c r="D188" s="50" t="str">
        <f>IF(A188="","",SUMIFS('Sales Funnel'!G:G,'Sales Funnel'!J:J,Insights!A188,'Sales Funnel'!D:D,"&lt;&gt;Won"))</f>
        <v/>
      </c>
      <c r="I188" s="14" t="str">
        <f>IF('Settings &amp; Instructions'!G189=0,"",'Settings &amp; Instructions'!G189)</f>
        <v/>
      </c>
      <c r="J188" s="51" t="str">
        <f>IF(I188="","",IFERROR(COUNTIFS('Sales Funnel'!D:D,"Won",'Sales Funnel'!J:J,Insights!I188)/SUM(COUNTIFS('Sales Funnel'!D:D,{"Won","Lost"},'Sales Funnel'!J:J,Insights!I188)),0))</f>
        <v/>
      </c>
      <c r="N188" s="51" t="str">
        <f t="shared" si="2"/>
        <v/>
      </c>
    </row>
    <row r="189" spans="1:14" ht="25" customHeight="1">
      <c r="B189" s="50"/>
      <c r="C189" s="50" t="str">
        <f>IF(A189="","",SUMIFS('Sales Funnel'!G:G,'Sales Funnel'!J:J,Insights!A189,'Sales Funnel'!D:D,"Won"))</f>
        <v/>
      </c>
      <c r="D189" s="50" t="str">
        <f>IF(A189="","",SUMIFS('Sales Funnel'!G:G,'Sales Funnel'!J:J,Insights!A189,'Sales Funnel'!D:D,"&lt;&gt;Won"))</f>
        <v/>
      </c>
      <c r="I189" s="14" t="str">
        <f>IF('Settings &amp; Instructions'!G190=0,"",'Settings &amp; Instructions'!G190)</f>
        <v/>
      </c>
      <c r="J189" s="51" t="str">
        <f>IF(I189="","",IFERROR(COUNTIFS('Sales Funnel'!D:D,"Won",'Sales Funnel'!J:J,Insights!I189)/SUM(COUNTIFS('Sales Funnel'!D:D,{"Won","Lost"},'Sales Funnel'!J:J,Insights!I189)),0))</f>
        <v/>
      </c>
      <c r="N189" s="51" t="str">
        <f t="shared" si="2"/>
        <v/>
      </c>
    </row>
    <row r="190" spans="1:14" ht="25" customHeight="1">
      <c r="B190" s="50"/>
      <c r="C190" s="50" t="str">
        <f>IF(A190="","",SUMIFS('Sales Funnel'!G:G,'Sales Funnel'!J:J,Insights!A190,'Sales Funnel'!D:D,"Won"))</f>
        <v/>
      </c>
      <c r="D190" s="50" t="str">
        <f>IF(A190="","",SUMIFS('Sales Funnel'!G:G,'Sales Funnel'!J:J,Insights!A190,'Sales Funnel'!D:D,"&lt;&gt;Won"))</f>
        <v/>
      </c>
      <c r="I190" s="14" t="str">
        <f>IF('Settings &amp; Instructions'!G191=0,"",'Settings &amp; Instructions'!G191)</f>
        <v/>
      </c>
      <c r="J190" s="51" t="str">
        <f>IF(I190="","",IFERROR(COUNTIFS('Sales Funnel'!D:D,"Won",'Sales Funnel'!J:J,Insights!I190)/SUM(COUNTIFS('Sales Funnel'!D:D,{"Won","Lost"},'Sales Funnel'!J:J,Insights!I190)),0))</f>
        <v/>
      </c>
      <c r="N190" s="51" t="str">
        <f t="shared" si="2"/>
        <v/>
      </c>
    </row>
    <row r="191" spans="1:14" ht="25" customHeight="1">
      <c r="B191" s="50"/>
      <c r="C191" s="50" t="str">
        <f>IF(A191="","",SUMIFS('Sales Funnel'!G:G,'Sales Funnel'!J:J,Insights!A191,'Sales Funnel'!D:D,"Won"))</f>
        <v/>
      </c>
      <c r="D191" s="50" t="str">
        <f>IF(A191="","",SUMIFS('Sales Funnel'!G:G,'Sales Funnel'!J:J,Insights!A191,'Sales Funnel'!D:D,"&lt;&gt;Won"))</f>
        <v/>
      </c>
      <c r="I191" s="14" t="str">
        <f>IF('Settings &amp; Instructions'!G192=0,"",'Settings &amp; Instructions'!G192)</f>
        <v/>
      </c>
      <c r="J191" s="51" t="str">
        <f>IF(I191="","",IFERROR(COUNTIFS('Sales Funnel'!D:D,"Won",'Sales Funnel'!J:J,Insights!I191)/SUM(COUNTIFS('Sales Funnel'!D:D,{"Won","Lost"},'Sales Funnel'!J:J,Insights!I191)),0))</f>
        <v/>
      </c>
      <c r="N191" s="51" t="str">
        <f t="shared" si="2"/>
        <v/>
      </c>
    </row>
    <row r="192" spans="1:14" ht="25" customHeight="1">
      <c r="B192" s="50"/>
      <c r="C192" s="50" t="str">
        <f>IF(A192="","",SUMIFS('Sales Funnel'!G:G,'Sales Funnel'!J:J,Insights!A192,'Sales Funnel'!D:D,"Won"))</f>
        <v/>
      </c>
      <c r="D192" s="50" t="str">
        <f>IF(A192="","",SUMIFS('Sales Funnel'!G:G,'Sales Funnel'!J:J,Insights!A192,'Sales Funnel'!D:D,"&lt;&gt;Won"))</f>
        <v/>
      </c>
      <c r="I192" s="14" t="str">
        <f>IF('Settings &amp; Instructions'!G193=0,"",'Settings &amp; Instructions'!G193)</f>
        <v/>
      </c>
      <c r="J192" s="51" t="str">
        <f>IF(I192="","",IFERROR(COUNTIFS('Sales Funnel'!D:D,"Won",'Sales Funnel'!J:J,Insights!I192)/SUM(COUNTIFS('Sales Funnel'!D:D,{"Won","Lost"},'Sales Funnel'!J:J,Insights!I192)),0))</f>
        <v/>
      </c>
      <c r="N192" s="51" t="str">
        <f t="shared" si="2"/>
        <v/>
      </c>
    </row>
    <row r="193" spans="2:14" ht="25" customHeight="1">
      <c r="B193" s="50"/>
      <c r="C193" s="50" t="str">
        <f>IF(A193="","",SUMIFS('Sales Funnel'!G:G,'Sales Funnel'!J:J,Insights!A193,'Sales Funnel'!D:D,"Won"))</f>
        <v/>
      </c>
      <c r="D193" s="50" t="str">
        <f>IF(A193="","",SUMIFS('Sales Funnel'!G:G,'Sales Funnel'!J:J,Insights!A193,'Sales Funnel'!D:D,"&lt;&gt;Won"))</f>
        <v/>
      </c>
      <c r="I193" s="14" t="str">
        <f>IF('Settings &amp; Instructions'!G194=0,"",'Settings &amp; Instructions'!G194)</f>
        <v/>
      </c>
      <c r="J193" s="51" t="str">
        <f>IF(I193="","",IFERROR(COUNTIFS('Sales Funnel'!D:D,"Won",'Sales Funnel'!J:J,Insights!I193)/SUM(COUNTIFS('Sales Funnel'!D:D,{"Won","Lost"},'Sales Funnel'!J:J,Insights!I193)),0))</f>
        <v/>
      </c>
      <c r="N193" s="51" t="str">
        <f t="shared" si="2"/>
        <v/>
      </c>
    </row>
    <row r="194" spans="2:14" ht="25" customHeight="1">
      <c r="B194" s="50"/>
      <c r="C194" s="50" t="str">
        <f>IF(A194="","",SUMIFS('Sales Funnel'!G:G,'Sales Funnel'!J:J,Insights!A194,'Sales Funnel'!D:D,"Won"))</f>
        <v/>
      </c>
      <c r="D194" s="50" t="str">
        <f>IF(A194="","",SUMIFS('Sales Funnel'!G:G,'Sales Funnel'!J:J,Insights!A194,'Sales Funnel'!D:D,"&lt;&gt;Won"))</f>
        <v/>
      </c>
      <c r="I194" s="14" t="str">
        <f>IF('Settings &amp; Instructions'!G195=0,"",'Settings &amp; Instructions'!G195)</f>
        <v/>
      </c>
      <c r="J194" s="51" t="str">
        <f>IF(I194="","",IFERROR(COUNTIFS('Sales Funnel'!D:D,"Won",'Sales Funnel'!J:J,Insights!I194)/SUM(COUNTIFS('Sales Funnel'!D:D,{"Won","Lost"},'Sales Funnel'!J:J,Insights!I194)),0))</f>
        <v/>
      </c>
    </row>
    <row r="195" spans="2:14" ht="25" customHeight="1">
      <c r="B195" s="50"/>
      <c r="C195" s="50" t="str">
        <f>IF(A195="","",SUMIFS('Sales Funnel'!G:G,'Sales Funnel'!J:J,Insights!A195,'Sales Funnel'!D:D,"Won"))</f>
        <v/>
      </c>
      <c r="D195" s="50" t="str">
        <f>IF(A195="","",SUMIFS('Sales Funnel'!G:G,'Sales Funnel'!J:J,Insights!A195,'Sales Funnel'!D:D,"&lt;&gt;Won"))</f>
        <v/>
      </c>
      <c r="I195" s="14" t="str">
        <f>IF('Settings &amp; Instructions'!G196=0,"",'Settings &amp; Instructions'!G196)</f>
        <v/>
      </c>
      <c r="J195" s="51" t="str">
        <f>IF(I195="","",IFERROR(COUNTIFS('Sales Funnel'!D:D,"Won",'Sales Funnel'!J:J,Insights!I195)/SUM(COUNTIFS('Sales Funnel'!D:D,{"Won","Lost"},'Sales Funnel'!J:J,Insights!I195)),0))</f>
        <v/>
      </c>
    </row>
    <row r="196" spans="2:14" ht="25" customHeight="1">
      <c r="B196" s="50"/>
      <c r="C196" s="50" t="str">
        <f>IF(A196="","",SUMIFS('Sales Funnel'!G:G,'Sales Funnel'!J:J,Insights!A196,'Sales Funnel'!D:D,"Won"))</f>
        <v/>
      </c>
      <c r="D196" s="50" t="str">
        <f>IF(A196="","",SUMIFS('Sales Funnel'!G:G,'Sales Funnel'!J:J,Insights!A196,'Sales Funnel'!D:D,"&lt;&gt;Won"))</f>
        <v/>
      </c>
      <c r="I196" s="14" t="str">
        <f>IF('Settings &amp; Instructions'!G197=0,"",'Settings &amp; Instructions'!G197)</f>
        <v/>
      </c>
      <c r="J196" s="51" t="str">
        <f>IF(I196="","",IFERROR(COUNTIFS('Sales Funnel'!D:D,"Won",'Sales Funnel'!J:J,Insights!I196)/SUM(COUNTIFS('Sales Funnel'!D:D,{"Won","Lost"},'Sales Funnel'!J:J,Insights!I196)),0))</f>
        <v/>
      </c>
    </row>
    <row r="197" spans="2:14" ht="25" customHeight="1">
      <c r="B197" s="50"/>
      <c r="C197" s="50" t="str">
        <f>IF(A197="","",SUMIFS('Sales Funnel'!G:G,'Sales Funnel'!J:J,Insights!A197,'Sales Funnel'!D:D,"Won"))</f>
        <v/>
      </c>
      <c r="D197" s="50" t="str">
        <f>IF(A197="","",SUMIFS('Sales Funnel'!G:G,'Sales Funnel'!J:J,Insights!A197,'Sales Funnel'!D:D,"&lt;&gt;Won"))</f>
        <v/>
      </c>
      <c r="I197" s="14" t="str">
        <f>IF('Settings &amp; Instructions'!G198=0,"",'Settings &amp; Instructions'!G198)</f>
        <v/>
      </c>
      <c r="J197" s="51" t="str">
        <f>IF(I197="","",IFERROR(COUNTIFS('Sales Funnel'!D:D,"Won",'Sales Funnel'!J:J,Insights!I197)/SUM(COUNTIFS('Sales Funnel'!D:D,{"Won","Lost"},'Sales Funnel'!J:J,Insights!I197)),0))</f>
        <v/>
      </c>
    </row>
    <row r="198" spans="2:14" ht="25" customHeight="1">
      <c r="B198" s="50"/>
      <c r="C198" s="50" t="str">
        <f>IF(A198="","",SUMIFS('Sales Funnel'!G:G,'Sales Funnel'!J:J,Insights!A198,'Sales Funnel'!D:D,"Won"))</f>
        <v/>
      </c>
      <c r="D198" s="50" t="str">
        <f>IF(A198="","",SUMIFS('Sales Funnel'!G:G,'Sales Funnel'!J:J,Insights!A198,'Sales Funnel'!D:D,"&lt;&gt;Won"))</f>
        <v/>
      </c>
      <c r="I198" s="14" t="str">
        <f>IF('Settings &amp; Instructions'!G199=0,"",'Settings &amp; Instructions'!G199)</f>
        <v/>
      </c>
      <c r="J198" s="51" t="str">
        <f>IF(I198="","",IFERROR(COUNTIFS('Sales Funnel'!D:D,"Won",'Sales Funnel'!J:J,Insights!I198)/SUM(COUNTIFS('Sales Funnel'!D:D,{"Won","Lost"},'Sales Funnel'!J:J,Insights!I198)),0))</f>
        <v/>
      </c>
    </row>
    <row r="199" spans="2:14" ht="25" customHeight="1">
      <c r="B199" s="50"/>
      <c r="C199" s="50" t="str">
        <f>IF(A199="","",SUMIFS('Sales Funnel'!G:G,'Sales Funnel'!J:J,Insights!A199,'Sales Funnel'!D:D,"Won"))</f>
        <v/>
      </c>
      <c r="D199" s="50" t="str">
        <f>IF(A199="","",SUMIFS('Sales Funnel'!G:G,'Sales Funnel'!J:J,Insights!A199,'Sales Funnel'!D:D,"&lt;&gt;Won"))</f>
        <v/>
      </c>
      <c r="I199" s="14" t="str">
        <f>IF('Settings &amp; Instructions'!G200=0,"",'Settings &amp; Instructions'!G200)</f>
        <v/>
      </c>
      <c r="J199" s="51" t="str">
        <f>IF(I199="","",IFERROR(COUNTIFS('Sales Funnel'!D:D,"Won",'Sales Funnel'!J:J,Insights!I199)/SUM(COUNTIFS('Sales Funnel'!D:D,{"Won","Lost"},'Sales Funnel'!J:J,Insights!I199)),0))</f>
        <v/>
      </c>
    </row>
    <row r="200" spans="2:14" ht="25" customHeight="1">
      <c r="B200" s="50"/>
      <c r="C200" s="50" t="str">
        <f>IF(A200="","",SUMIFS('Sales Funnel'!G:G,'Sales Funnel'!J:J,Insights!A200,'Sales Funnel'!D:D,"Won"))</f>
        <v/>
      </c>
      <c r="D200" s="50" t="str">
        <f>IF(A200="","",SUMIFS('Sales Funnel'!G:G,'Sales Funnel'!J:J,Insights!A200,'Sales Funnel'!D:D,"&lt;&gt;Won"))</f>
        <v/>
      </c>
      <c r="I200" s="14" t="str">
        <f>IF('Settings &amp; Instructions'!G201=0,"",'Settings &amp; Instructions'!G201)</f>
        <v/>
      </c>
      <c r="J200" s="51" t="str">
        <f>IF(I200="","",IFERROR(COUNTIFS('Sales Funnel'!D:D,"Won",'Sales Funnel'!J:J,Insights!I200)/SUM(COUNTIFS('Sales Funnel'!D:D,{"Won","Lost"},'Sales Funnel'!J:J,Insights!I200)),0))</f>
        <v/>
      </c>
    </row>
    <row r="201" spans="2:14" ht="25" customHeight="1">
      <c r="B201" s="50"/>
      <c r="C201" s="50" t="str">
        <f>IF(A201="","",SUMIFS('Sales Funnel'!G:G,'Sales Funnel'!J:J,Insights!A201,'Sales Funnel'!D:D,"Won"))</f>
        <v/>
      </c>
      <c r="D201" s="50" t="str">
        <f>IF(A201="","",SUMIFS('Sales Funnel'!G:G,'Sales Funnel'!J:J,Insights!A201,'Sales Funnel'!D:D,"&lt;&gt;Won"))</f>
        <v/>
      </c>
      <c r="I201" s="14" t="str">
        <f>IF('Settings &amp; Instructions'!G202=0,"",'Settings &amp; Instructions'!G202)</f>
        <v/>
      </c>
      <c r="J201" s="51" t="str">
        <f>IF(I201="","",IFERROR(COUNTIFS('Sales Funnel'!D:D,"Won",'Sales Funnel'!J:J,Insights!I201)/SUM(COUNTIFS('Sales Funnel'!D:D,{"Won","Lost"},'Sales Funnel'!J:J,Insights!I201)),0))</f>
        <v/>
      </c>
    </row>
    <row r="202" spans="2:14" ht="25" customHeight="1">
      <c r="B202" s="50"/>
      <c r="C202" s="50" t="str">
        <f>IF(A202="","",SUMIFS('Sales Funnel'!G:G,'Sales Funnel'!J:J,Insights!A202,'Sales Funnel'!D:D,"Won"))</f>
        <v/>
      </c>
      <c r="D202" s="50" t="str">
        <f>IF(A202="","",SUMIFS('Sales Funnel'!G:G,'Sales Funnel'!J:J,Insights!A202,'Sales Funnel'!D:D,"&lt;&gt;Won"))</f>
        <v/>
      </c>
      <c r="I202" s="14" t="str">
        <f>IF('Settings &amp; Instructions'!G203=0,"",'Settings &amp; Instructions'!G203)</f>
        <v/>
      </c>
      <c r="J202" s="51" t="str">
        <f>IF(I202="","",IFERROR(COUNTIFS('Sales Funnel'!D:D,"Won",'Sales Funnel'!J:J,Insights!I202)/SUM(COUNTIFS('Sales Funnel'!D:D,{"Won","Lost"},'Sales Funnel'!J:J,Insights!I202)),0))</f>
        <v/>
      </c>
    </row>
    <row r="203" spans="2:14" ht="25" customHeight="1">
      <c r="B203" s="50"/>
      <c r="C203" s="50" t="str">
        <f>IF(A203="","",SUMIFS('Sales Funnel'!G:G,'Sales Funnel'!J:J,Insights!A203,'Sales Funnel'!D:D,"Won"))</f>
        <v/>
      </c>
      <c r="D203" s="50" t="str">
        <f>IF(A203="","",SUMIFS('Sales Funnel'!G:G,'Sales Funnel'!J:J,Insights!A203,'Sales Funnel'!D:D,"&lt;&gt;Won"))</f>
        <v/>
      </c>
      <c r="I203" s="14" t="str">
        <f>IF('Settings &amp; Instructions'!G204=0,"",'Settings &amp; Instructions'!G204)</f>
        <v/>
      </c>
      <c r="J203" s="51" t="str">
        <f>IF(I203="","",IFERROR(COUNTIFS('Sales Funnel'!D:D,"Won",'Sales Funnel'!J:J,Insights!I203)/SUM(COUNTIFS('Sales Funnel'!D:D,{"Won","Lost"},'Sales Funnel'!J:J,Insights!I203)),0))</f>
        <v/>
      </c>
    </row>
    <row r="204" spans="2:14" ht="25" customHeight="1">
      <c r="B204" s="50"/>
      <c r="C204" s="50" t="str">
        <f>IF(A204="","",SUMIFS('Sales Funnel'!G:G,'Sales Funnel'!J:J,Insights!A204,'Sales Funnel'!D:D,"Won"))</f>
        <v/>
      </c>
      <c r="D204" s="50" t="str">
        <f>IF(A204="","",SUMIFS('Sales Funnel'!G:G,'Sales Funnel'!J:J,Insights!A204,'Sales Funnel'!D:D,"&lt;&gt;Won"))</f>
        <v/>
      </c>
      <c r="I204" s="14" t="str">
        <f>IF('Settings &amp; Instructions'!G205=0,"",'Settings &amp; Instructions'!G205)</f>
        <v/>
      </c>
      <c r="J204" s="51" t="str">
        <f>IF(I204="","",IFERROR(COUNTIFS('Sales Funnel'!D:D,"Won",'Sales Funnel'!J:J,Insights!I204)/SUM(COUNTIFS('Sales Funnel'!D:D,{"Won","Lost"},'Sales Funnel'!J:J,Insights!I204)),0))</f>
        <v/>
      </c>
    </row>
    <row r="205" spans="2:14" ht="25" customHeight="1">
      <c r="B205" s="50"/>
      <c r="C205" s="50" t="str">
        <f>IF(A205="","",SUMIFS('Sales Funnel'!G:G,'Sales Funnel'!J:J,Insights!A205,'Sales Funnel'!D:D,"Won"))</f>
        <v/>
      </c>
      <c r="D205" s="50" t="str">
        <f>IF(A205="","",SUMIFS('Sales Funnel'!G:G,'Sales Funnel'!J:J,Insights!A205,'Sales Funnel'!D:D,"&lt;&gt;Won"))</f>
        <v/>
      </c>
      <c r="I205" s="14" t="str">
        <f>IF('Settings &amp; Instructions'!G206=0,"",'Settings &amp; Instructions'!G206)</f>
        <v/>
      </c>
      <c r="J205" s="51" t="str">
        <f>IF(I205="","",IFERROR(COUNTIFS('Sales Funnel'!D:D,"Won",'Sales Funnel'!J:J,Insights!I205)/SUM(COUNTIFS('Sales Funnel'!D:D,{"Won","Lost"},'Sales Funnel'!J:J,Insights!I205)),0))</f>
        <v/>
      </c>
    </row>
    <row r="206" spans="2:14" ht="25" customHeight="1">
      <c r="B206" s="50"/>
      <c r="C206" s="50" t="str">
        <f>IF(A206="","",SUMIFS('Sales Funnel'!G:G,'Sales Funnel'!J:J,Insights!A206,'Sales Funnel'!D:D,"Won"))</f>
        <v/>
      </c>
      <c r="D206" s="50" t="str">
        <f>IF(A206="","",SUMIFS('Sales Funnel'!G:G,'Sales Funnel'!J:J,Insights!A206,'Sales Funnel'!D:D,"&lt;&gt;Won"))</f>
        <v/>
      </c>
      <c r="I206" s="14" t="str">
        <f>IF('Settings &amp; Instructions'!G207=0,"",'Settings &amp; Instructions'!G207)</f>
        <v/>
      </c>
      <c r="J206" s="51" t="str">
        <f>IF(I206="","",IFERROR(COUNTIFS('Sales Funnel'!D:D,"Won",'Sales Funnel'!J:J,Insights!I206)/SUM(COUNTIFS('Sales Funnel'!D:D,{"Won","Lost"},'Sales Funnel'!J:J,Insights!I206)),0))</f>
        <v/>
      </c>
    </row>
    <row r="207" spans="2:14" ht="25" customHeight="1">
      <c r="B207" s="50"/>
      <c r="C207" s="50" t="str">
        <f>IF(A207="","",SUMIFS('Sales Funnel'!G:G,'Sales Funnel'!J:J,Insights!A207,'Sales Funnel'!D:D,"Won"))</f>
        <v/>
      </c>
      <c r="D207" s="50" t="str">
        <f>IF(A207="","",SUMIFS('Sales Funnel'!G:G,'Sales Funnel'!J:J,Insights!A207,'Sales Funnel'!D:D,"&lt;&gt;Won"))</f>
        <v/>
      </c>
      <c r="I207" s="14" t="str">
        <f>IF('Settings &amp; Instructions'!G208=0,"",'Settings &amp; Instructions'!G208)</f>
        <v/>
      </c>
      <c r="J207" s="51" t="str">
        <f>IF(I207="","",IFERROR(COUNTIFS('Sales Funnel'!D:D,"Won",'Sales Funnel'!J:J,Insights!I207)/SUM(COUNTIFS('Sales Funnel'!D:D,{"Won","Lost"},'Sales Funnel'!J:J,Insights!I207)),0))</f>
        <v/>
      </c>
    </row>
    <row r="208" spans="2:14" ht="25" customHeight="1">
      <c r="B208" s="50"/>
      <c r="C208" s="50" t="str">
        <f>IF(A208="","",SUMIFS('Sales Funnel'!G:G,'Sales Funnel'!J:J,Insights!A208,'Sales Funnel'!D:D,"Won"))</f>
        <v/>
      </c>
      <c r="D208" s="50" t="str">
        <f>IF(A208="","",SUMIFS('Sales Funnel'!G:G,'Sales Funnel'!J:J,Insights!A208,'Sales Funnel'!D:D,"&lt;&gt;Won"))</f>
        <v/>
      </c>
      <c r="I208" s="14" t="str">
        <f>IF('Settings &amp; Instructions'!G209=0,"",'Settings &amp; Instructions'!G209)</f>
        <v/>
      </c>
      <c r="J208" s="51" t="str">
        <f>IF(I208="","",IFERROR(COUNTIFS('Sales Funnel'!D:D,"Won",'Sales Funnel'!J:J,Insights!I208)/SUM(COUNTIFS('Sales Funnel'!D:D,{"Won","Lost"},'Sales Funnel'!J:J,Insights!I208)),0))</f>
        <v/>
      </c>
    </row>
    <row r="209" spans="2:10" ht="25" customHeight="1">
      <c r="B209" s="50"/>
      <c r="C209" s="50" t="str">
        <f>IF(A209="","",SUMIFS('Sales Funnel'!G:G,'Sales Funnel'!J:J,Insights!A209,'Sales Funnel'!D:D,"Won"))</f>
        <v/>
      </c>
      <c r="D209" s="50" t="str">
        <f>IF(A209="","",SUMIFS('Sales Funnel'!G:G,'Sales Funnel'!J:J,Insights!A209,'Sales Funnel'!D:D,"&lt;&gt;Won"))</f>
        <v/>
      </c>
      <c r="I209" s="14" t="str">
        <f>IF('Settings &amp; Instructions'!G210=0,"",'Settings &amp; Instructions'!G210)</f>
        <v/>
      </c>
      <c r="J209" s="51" t="str">
        <f>IF(I209="","",IFERROR(COUNTIFS('Sales Funnel'!D:D,"Won",'Sales Funnel'!J:J,Insights!I209)/SUM(COUNTIFS('Sales Funnel'!D:D,{"Won","Lost"},'Sales Funnel'!J:J,Insights!I209)),0))</f>
        <v/>
      </c>
    </row>
    <row r="210" spans="2:10" ht="25" customHeight="1">
      <c r="B210" s="50"/>
      <c r="C210" s="50" t="str">
        <f>IF(A210="","",SUMIFS('Sales Funnel'!G:G,'Sales Funnel'!J:J,Insights!A210,'Sales Funnel'!D:D,"Won"))</f>
        <v/>
      </c>
      <c r="D210" s="50" t="str">
        <f>IF(A210="","",SUMIFS('Sales Funnel'!G:G,'Sales Funnel'!J:J,Insights!A210,'Sales Funnel'!D:D,"&lt;&gt;Won"))</f>
        <v/>
      </c>
      <c r="I210" s="14" t="str">
        <f>IF('Settings &amp; Instructions'!G211=0,"",'Settings &amp; Instructions'!G211)</f>
        <v/>
      </c>
      <c r="J210" s="51" t="str">
        <f>IF(I210="","",IFERROR(COUNTIFS('Sales Funnel'!D:D,"Won",'Sales Funnel'!J:J,Insights!I210)/SUM(COUNTIFS('Sales Funnel'!D:D,{"Won","Lost"},'Sales Funnel'!J:J,Insights!I210)),0))</f>
        <v/>
      </c>
    </row>
    <row r="211" spans="2:10" ht="25" customHeight="1">
      <c r="B211" s="50"/>
      <c r="C211" s="50" t="str">
        <f>IF(A211="","",SUMIFS('Sales Funnel'!G:G,'Sales Funnel'!J:J,Insights!A211,'Sales Funnel'!D:D,"Won"))</f>
        <v/>
      </c>
      <c r="D211" s="50" t="str">
        <f>IF(A211="","",SUMIFS('Sales Funnel'!G:G,'Sales Funnel'!J:J,Insights!A211,'Sales Funnel'!D:D,"&lt;&gt;Won"))</f>
        <v/>
      </c>
      <c r="I211" s="14" t="str">
        <f>IF('Settings &amp; Instructions'!G212=0,"",'Settings &amp; Instructions'!G212)</f>
        <v/>
      </c>
      <c r="J211" s="51" t="str">
        <f>IF(I211="","",IFERROR(COUNTIFS('Sales Funnel'!D:D,"Won",'Sales Funnel'!J:J,Insights!I211)/SUM(COUNTIFS('Sales Funnel'!D:D,{"Won","Lost"},'Sales Funnel'!J:J,Insights!I211)),0))</f>
        <v/>
      </c>
    </row>
    <row r="212" spans="2:10" ht="25" customHeight="1">
      <c r="B212" s="50"/>
      <c r="C212" s="50" t="str">
        <f>IF(A212="","",SUMIFS('Sales Funnel'!G:G,'Sales Funnel'!J:J,Insights!A212,'Sales Funnel'!D:D,"Won"))</f>
        <v/>
      </c>
      <c r="D212" s="50" t="str">
        <f>IF(A212="","",SUMIFS('Sales Funnel'!G:G,'Sales Funnel'!J:J,Insights!A212,'Sales Funnel'!D:D,"&lt;&gt;Won"))</f>
        <v/>
      </c>
      <c r="I212" s="14" t="str">
        <f>IF('Settings &amp; Instructions'!G213=0,"",'Settings &amp; Instructions'!G213)</f>
        <v/>
      </c>
      <c r="J212" s="51" t="str">
        <f>IF(I212="","",IFERROR(COUNTIFS('Sales Funnel'!D:D,"Won",'Sales Funnel'!J:J,Insights!I212)/SUM(COUNTIFS('Sales Funnel'!D:D,{"Won","Lost"},'Sales Funnel'!J:J,Insights!I212)),0))</f>
        <v/>
      </c>
    </row>
    <row r="213" spans="2:10" ht="25" customHeight="1">
      <c r="B213" s="50"/>
      <c r="C213" s="50" t="str">
        <f>IF(A213="","",SUMIFS('Sales Funnel'!G:G,'Sales Funnel'!J:J,Insights!A213,'Sales Funnel'!D:D,"Won"))</f>
        <v/>
      </c>
      <c r="D213" s="50" t="str">
        <f>IF(A213="","",SUMIFS('Sales Funnel'!G:G,'Sales Funnel'!J:J,Insights!A213,'Sales Funnel'!D:D,"&lt;&gt;Won"))</f>
        <v/>
      </c>
      <c r="I213" s="14" t="str">
        <f>IF('Settings &amp; Instructions'!G214=0,"",'Settings &amp; Instructions'!G214)</f>
        <v/>
      </c>
      <c r="J213" s="51" t="str">
        <f>IF(I213="","",IFERROR(COUNTIFS('Sales Funnel'!D:D,"Won",'Sales Funnel'!J:J,Insights!I213)/SUM(COUNTIFS('Sales Funnel'!D:D,{"Won","Lost"},'Sales Funnel'!J:J,Insights!I213)),0))</f>
        <v/>
      </c>
    </row>
    <row r="214" spans="2:10" ht="25" customHeight="1">
      <c r="B214" s="50"/>
      <c r="C214" s="50" t="str">
        <f>IF(A214="","",SUMIFS('Sales Funnel'!G:G,'Sales Funnel'!J:J,Insights!A214,'Sales Funnel'!D:D,"Won"))</f>
        <v/>
      </c>
      <c r="D214" s="50" t="str">
        <f>IF(A214="","",SUMIFS('Sales Funnel'!G:G,'Sales Funnel'!J:J,Insights!A214,'Sales Funnel'!D:D,"&lt;&gt;Won"))</f>
        <v/>
      </c>
      <c r="I214" s="14" t="str">
        <f>IF('Settings &amp; Instructions'!G215=0,"",'Settings &amp; Instructions'!G215)</f>
        <v/>
      </c>
      <c r="J214" s="51" t="str">
        <f>IF(I214="","",IFERROR(COUNTIFS('Sales Funnel'!D:D,"Won",'Sales Funnel'!J:J,Insights!I214)/SUM(COUNTIFS('Sales Funnel'!D:D,{"Won","Lost"},'Sales Funnel'!J:J,Insights!I214)),0))</f>
        <v/>
      </c>
    </row>
    <row r="215" spans="2:10" ht="25" customHeight="1">
      <c r="B215" s="50"/>
      <c r="C215" s="50" t="str">
        <f>IF(A215="","",SUMIFS('Sales Funnel'!G:G,'Sales Funnel'!J:J,Insights!A215,'Sales Funnel'!D:D,"Won"))</f>
        <v/>
      </c>
      <c r="D215" s="50" t="str">
        <f>IF(A215="","",SUMIFS('Sales Funnel'!G:G,'Sales Funnel'!J:J,Insights!A215,'Sales Funnel'!D:D,"&lt;&gt;Won"))</f>
        <v/>
      </c>
      <c r="I215" s="14" t="str">
        <f>IF('Settings &amp; Instructions'!G216=0,"",'Settings &amp; Instructions'!G216)</f>
        <v/>
      </c>
      <c r="J215" s="51" t="str">
        <f>IF(I215="","",IFERROR(COUNTIFS('Sales Funnel'!D:D,"Won",'Sales Funnel'!J:J,Insights!I215)/SUM(COUNTIFS('Sales Funnel'!D:D,{"Won","Lost"},'Sales Funnel'!J:J,Insights!I215)),0))</f>
        <v/>
      </c>
    </row>
    <row r="216" spans="2:10" ht="25" customHeight="1">
      <c r="B216" s="50"/>
      <c r="C216" s="50" t="str">
        <f>IF(A216="","",SUMIFS('Sales Funnel'!G:G,'Sales Funnel'!J:J,Insights!A216,'Sales Funnel'!D:D,"Won"))</f>
        <v/>
      </c>
      <c r="D216" s="50" t="str">
        <f>IF(A216="","",SUMIFS('Sales Funnel'!G:G,'Sales Funnel'!J:J,Insights!A216,'Sales Funnel'!D:D,"&lt;&gt;Won"))</f>
        <v/>
      </c>
      <c r="I216" s="14" t="str">
        <f>IF('Settings &amp; Instructions'!G217=0,"",'Settings &amp; Instructions'!G217)</f>
        <v/>
      </c>
      <c r="J216" s="51" t="str">
        <f>IF(I216="","",IFERROR(COUNTIFS('Sales Funnel'!D:D,"Won",'Sales Funnel'!J:J,Insights!I216)/SUM(COUNTIFS('Sales Funnel'!D:D,{"Won","Lost"},'Sales Funnel'!J:J,Insights!I216)),0))</f>
        <v/>
      </c>
    </row>
    <row r="217" spans="2:10" ht="25" customHeight="1">
      <c r="B217" s="50"/>
      <c r="C217" s="50" t="str">
        <f>IF(A217="","",SUMIFS('Sales Funnel'!G:G,'Sales Funnel'!J:J,Insights!A217,'Sales Funnel'!D:D,"Won"))</f>
        <v/>
      </c>
      <c r="D217" s="50" t="str">
        <f>IF(A217="","",SUMIFS('Sales Funnel'!G:G,'Sales Funnel'!J:J,Insights!A217,'Sales Funnel'!D:D,"&lt;&gt;Won"))</f>
        <v/>
      </c>
      <c r="I217" s="14" t="str">
        <f>IF('Settings &amp; Instructions'!G218=0,"",'Settings &amp; Instructions'!G218)</f>
        <v/>
      </c>
      <c r="J217" s="51" t="str">
        <f>IF(I217="","",IFERROR(COUNTIFS('Sales Funnel'!D:D,"Won",'Sales Funnel'!J:J,Insights!I217)/SUM(COUNTIFS('Sales Funnel'!D:D,{"Won","Lost"},'Sales Funnel'!J:J,Insights!I217)),0))</f>
        <v/>
      </c>
    </row>
    <row r="218" spans="2:10" ht="25" customHeight="1">
      <c r="B218" s="50"/>
      <c r="C218" s="50" t="str">
        <f>IF(A218="","",SUMIFS('Sales Funnel'!G:G,'Sales Funnel'!J:J,Insights!A218,'Sales Funnel'!D:D,"Won"))</f>
        <v/>
      </c>
      <c r="D218" s="50" t="str">
        <f>IF(A218="","",SUMIFS('Sales Funnel'!G:G,'Sales Funnel'!J:J,Insights!A218,'Sales Funnel'!D:D,"&lt;&gt;Won"))</f>
        <v/>
      </c>
      <c r="I218" s="14" t="str">
        <f>IF('Settings &amp; Instructions'!G219=0,"",'Settings &amp; Instructions'!G219)</f>
        <v/>
      </c>
      <c r="J218" s="51" t="str">
        <f>IF(I218="","",IFERROR(COUNTIFS('Sales Funnel'!D:D,"Won",'Sales Funnel'!J:J,Insights!I218)/SUM(COUNTIFS('Sales Funnel'!D:D,{"Won","Lost"},'Sales Funnel'!J:J,Insights!I218)),0))</f>
        <v/>
      </c>
    </row>
    <row r="219" spans="2:10" ht="25" customHeight="1">
      <c r="B219" s="50"/>
      <c r="C219" s="50" t="str">
        <f>IF(A219="","",SUMIFS('Sales Funnel'!G:G,'Sales Funnel'!J:J,Insights!A219,'Sales Funnel'!D:D,"Won"))</f>
        <v/>
      </c>
      <c r="D219" s="50" t="str">
        <f>IF(A219="","",SUMIFS('Sales Funnel'!G:G,'Sales Funnel'!J:J,Insights!A219,'Sales Funnel'!D:D,"&lt;&gt;Won"))</f>
        <v/>
      </c>
      <c r="I219" s="14" t="str">
        <f>IF('Settings &amp; Instructions'!G220=0,"",'Settings &amp; Instructions'!G220)</f>
        <v/>
      </c>
      <c r="J219" s="51" t="str">
        <f>IF(I219="","",IFERROR(COUNTIFS('Sales Funnel'!D:D,"Won",'Sales Funnel'!J:J,Insights!I219)/SUM(COUNTIFS('Sales Funnel'!D:D,{"Won","Lost"},'Sales Funnel'!J:J,Insights!I219)),0))</f>
        <v/>
      </c>
    </row>
    <row r="220" spans="2:10" ht="25" customHeight="1">
      <c r="B220" s="50"/>
      <c r="C220" s="50" t="str">
        <f>IF(A220="","",SUMIFS('Sales Funnel'!G:G,'Sales Funnel'!J:J,Insights!A220,'Sales Funnel'!D:D,"Won"))</f>
        <v/>
      </c>
      <c r="D220" s="50" t="str">
        <f>IF(A220="","",SUMIFS('Sales Funnel'!G:G,'Sales Funnel'!J:J,Insights!A220,'Sales Funnel'!D:D,"&lt;&gt;Won"))</f>
        <v/>
      </c>
      <c r="I220" s="14" t="str">
        <f>IF('Settings &amp; Instructions'!G221=0,"",'Settings &amp; Instructions'!G221)</f>
        <v/>
      </c>
      <c r="J220" s="51" t="str">
        <f>IF(I220="","",IFERROR(COUNTIFS('Sales Funnel'!D:D,"Won",'Sales Funnel'!J:J,Insights!I220)/SUM(COUNTIFS('Sales Funnel'!D:D,{"Won","Lost"},'Sales Funnel'!J:J,Insights!I220)),0))</f>
        <v/>
      </c>
    </row>
    <row r="221" spans="2:10" ht="25" customHeight="1">
      <c r="B221" s="50"/>
      <c r="C221" s="50" t="str">
        <f>IF(A221="","",SUMIFS('Sales Funnel'!G:G,'Sales Funnel'!J:J,Insights!A221,'Sales Funnel'!D:D,"Won"))</f>
        <v/>
      </c>
      <c r="D221" s="50" t="str">
        <f>IF(A221="","",SUMIFS('Sales Funnel'!G:G,'Sales Funnel'!J:J,Insights!A221,'Sales Funnel'!D:D,"&lt;&gt;Won"))</f>
        <v/>
      </c>
      <c r="I221" s="14" t="str">
        <f>IF('Settings &amp; Instructions'!G222=0,"",'Settings &amp; Instructions'!G222)</f>
        <v/>
      </c>
      <c r="J221" s="51" t="str">
        <f>IF(I221="","",IFERROR(COUNTIFS('Sales Funnel'!D:D,"Won",'Sales Funnel'!J:J,Insights!I221)/SUM(COUNTIFS('Sales Funnel'!D:D,{"Won","Lost"},'Sales Funnel'!J:J,Insights!I221)),0))</f>
        <v/>
      </c>
    </row>
    <row r="222" spans="2:10" ht="25" customHeight="1">
      <c r="B222" s="50"/>
      <c r="C222" s="50" t="str">
        <f>IF(A222="","",SUMIFS('Sales Funnel'!G:G,'Sales Funnel'!J:J,Insights!A222,'Sales Funnel'!D:D,"Won"))</f>
        <v/>
      </c>
      <c r="D222" s="50" t="str">
        <f>IF(A222="","",SUMIFS('Sales Funnel'!G:G,'Sales Funnel'!J:J,Insights!A222,'Sales Funnel'!D:D,"&lt;&gt;Won"))</f>
        <v/>
      </c>
      <c r="I222" s="14" t="str">
        <f>IF('Settings &amp; Instructions'!G223=0,"",'Settings &amp; Instructions'!G223)</f>
        <v/>
      </c>
      <c r="J222" s="51" t="str">
        <f>IF(I222="","",IFERROR(COUNTIFS('Sales Funnel'!D:D,"Won",'Sales Funnel'!J:J,Insights!I222)/SUM(COUNTIFS('Sales Funnel'!D:D,{"Won","Lost"},'Sales Funnel'!J:J,Insights!I222)),0))</f>
        <v/>
      </c>
    </row>
    <row r="223" spans="2:10" ht="25" customHeight="1">
      <c r="B223" s="50"/>
      <c r="C223" s="50" t="str">
        <f>IF(A223="","",SUMIFS('Sales Funnel'!G:G,'Sales Funnel'!J:J,Insights!A223,'Sales Funnel'!D:D,"Won"))</f>
        <v/>
      </c>
      <c r="D223" s="50" t="str">
        <f>IF(A223="","",SUMIFS('Sales Funnel'!G:G,'Sales Funnel'!J:J,Insights!A223,'Sales Funnel'!D:D,"&lt;&gt;Won"))</f>
        <v/>
      </c>
      <c r="I223" s="14" t="str">
        <f>IF('Settings &amp; Instructions'!G224=0,"",'Settings &amp; Instructions'!G224)</f>
        <v/>
      </c>
      <c r="J223" s="51" t="str">
        <f>IF(I223="","",IFERROR(COUNTIFS('Sales Funnel'!D:D,"Won",'Sales Funnel'!J:J,Insights!I223)/SUM(COUNTIFS('Sales Funnel'!D:D,{"Won","Lost"},'Sales Funnel'!J:J,Insights!I223)),0))</f>
        <v/>
      </c>
    </row>
    <row r="224" spans="2:10" ht="25" customHeight="1">
      <c r="B224" s="50"/>
      <c r="C224" s="50" t="str">
        <f>IF(A224="","",SUMIFS('Sales Funnel'!G:G,'Sales Funnel'!J:J,Insights!A224,'Sales Funnel'!D:D,"Won"))</f>
        <v/>
      </c>
      <c r="D224" s="50" t="str">
        <f>IF(A224="","",SUMIFS('Sales Funnel'!G:G,'Sales Funnel'!J:J,Insights!A224,'Sales Funnel'!D:D,"&lt;&gt;Won"))</f>
        <v/>
      </c>
      <c r="I224" s="14" t="str">
        <f>IF('Settings &amp; Instructions'!G225=0,"",'Settings &amp; Instructions'!G225)</f>
        <v/>
      </c>
      <c r="J224" s="51" t="str">
        <f>IF(I224="","",IFERROR(COUNTIFS('Sales Funnel'!D:D,"Won",'Sales Funnel'!J:J,Insights!I224)/SUM(COUNTIFS('Sales Funnel'!D:D,{"Won","Lost"},'Sales Funnel'!J:J,Insights!I224)),0))</f>
        <v/>
      </c>
    </row>
    <row r="225" spans="2:10" ht="25" customHeight="1">
      <c r="B225" s="50"/>
      <c r="C225" s="50" t="str">
        <f>IF(A225="","",SUMIFS('Sales Funnel'!G:G,'Sales Funnel'!J:J,Insights!A225,'Sales Funnel'!D:D,"Won"))</f>
        <v/>
      </c>
      <c r="D225" s="50" t="str">
        <f>IF(A225="","",SUMIFS('Sales Funnel'!G:G,'Sales Funnel'!J:J,Insights!A225,'Sales Funnel'!D:D,"&lt;&gt;Won"))</f>
        <v/>
      </c>
      <c r="I225" s="14" t="str">
        <f>IF('Settings &amp; Instructions'!G226=0,"",'Settings &amp; Instructions'!G226)</f>
        <v/>
      </c>
      <c r="J225" s="51" t="str">
        <f>IF(I225="","",IFERROR(COUNTIFS('Sales Funnel'!D:D,"Won",'Sales Funnel'!J:J,Insights!I225)/SUM(COUNTIFS('Sales Funnel'!D:D,{"Won","Lost"},'Sales Funnel'!J:J,Insights!I225)),0))</f>
        <v/>
      </c>
    </row>
    <row r="226" spans="2:10" ht="25" customHeight="1">
      <c r="B226" s="50"/>
      <c r="C226" s="50" t="str">
        <f>IF(A226="","",SUMIFS('Sales Funnel'!G:G,'Sales Funnel'!J:J,Insights!A226,'Sales Funnel'!D:D,"Won"))</f>
        <v/>
      </c>
      <c r="D226" s="50" t="str">
        <f>IF(A226="","",SUMIFS('Sales Funnel'!G:G,'Sales Funnel'!J:J,Insights!A226,'Sales Funnel'!D:D,"&lt;&gt;Won"))</f>
        <v/>
      </c>
      <c r="I226" s="14" t="str">
        <f>IF('Settings &amp; Instructions'!G227=0,"",'Settings &amp; Instructions'!G227)</f>
        <v/>
      </c>
      <c r="J226" s="51" t="str">
        <f>IF(I226="","",IFERROR(COUNTIFS('Sales Funnel'!D:D,"Won",'Sales Funnel'!J:J,Insights!I226)/SUM(COUNTIFS('Sales Funnel'!D:D,{"Won","Lost"},'Sales Funnel'!J:J,Insights!I226)),0))</f>
        <v/>
      </c>
    </row>
    <row r="227" spans="2:10" ht="25" customHeight="1">
      <c r="B227" s="50"/>
      <c r="C227" s="50" t="str">
        <f>IF(A227="","",SUMIFS('Sales Funnel'!G:G,'Sales Funnel'!J:J,Insights!A227,'Sales Funnel'!D:D,"Won"))</f>
        <v/>
      </c>
      <c r="D227" s="50" t="str">
        <f>IF(A227="","",SUMIFS('Sales Funnel'!G:G,'Sales Funnel'!J:J,Insights!A227,'Sales Funnel'!D:D,"&lt;&gt;Won"))</f>
        <v/>
      </c>
      <c r="I227" s="14" t="str">
        <f>IF('Settings &amp; Instructions'!G228=0,"",'Settings &amp; Instructions'!G228)</f>
        <v/>
      </c>
      <c r="J227" s="51" t="str">
        <f>IF(I227="","",IFERROR(COUNTIFS('Sales Funnel'!D:D,"Won",'Sales Funnel'!J:J,Insights!I227)/SUM(COUNTIFS('Sales Funnel'!D:D,{"Won","Lost"},'Sales Funnel'!J:J,Insights!I227)),0))</f>
        <v/>
      </c>
    </row>
    <row r="228" spans="2:10" ht="25" customHeight="1">
      <c r="B228" s="50"/>
      <c r="C228" s="50" t="str">
        <f>IF(A228="","",SUMIFS('Sales Funnel'!G:G,'Sales Funnel'!J:J,Insights!A228,'Sales Funnel'!D:D,"Won"))</f>
        <v/>
      </c>
      <c r="D228" s="50" t="str">
        <f>IF(A228="","",SUMIFS('Sales Funnel'!G:G,'Sales Funnel'!J:J,Insights!A228,'Sales Funnel'!D:D,"&lt;&gt;Won"))</f>
        <v/>
      </c>
      <c r="I228" s="14" t="str">
        <f>IF('Settings &amp; Instructions'!A240=0,"",'Settings &amp; Instructions'!A240)</f>
        <v/>
      </c>
      <c r="J228" s="51" t="str">
        <f>IF(I228="","",IFERROR(COUNTIFS('Sales Funnel'!D:D,"Won",'Sales Funnel'!J:J,Insights!I228)/SUM(COUNTIFS('Sales Funnel'!D:D,{"Won","Lost"},'Sales Funnel'!J:J,Insights!I228)),0))</f>
        <v/>
      </c>
    </row>
    <row r="229" spans="2:10" ht="25" customHeight="1">
      <c r="B229" s="50"/>
      <c r="C229" s="50" t="str">
        <f>IF(A229="","",SUMIFS('Sales Funnel'!G:G,'Sales Funnel'!J:J,Insights!A229,'Sales Funnel'!D:D,"Won"))</f>
        <v/>
      </c>
      <c r="D229" s="50" t="str">
        <f>IF(A229="","",SUMIFS('Sales Funnel'!G:G,'Sales Funnel'!J:J,Insights!A229,'Sales Funnel'!D:D,"&lt;&gt;Won"))</f>
        <v/>
      </c>
      <c r="I229" s="14" t="str">
        <f>IF('Settings &amp; Instructions'!A241=0,"",'Settings &amp; Instructions'!A241)</f>
        <v/>
      </c>
      <c r="J229" s="51" t="str">
        <f>IF(I229="","",IFERROR(COUNTIFS('Sales Funnel'!D:D,"Won",'Sales Funnel'!J:J,Insights!I229)/SUM(COUNTIFS('Sales Funnel'!D:D,{"Won","Lost"},'Sales Funnel'!J:J,Insights!I229)),0))</f>
        <v/>
      </c>
    </row>
    <row r="230" spans="2:10" ht="25" customHeight="1">
      <c r="B230" s="50"/>
      <c r="C230" s="50" t="str">
        <f>IF(A230="","",SUMIFS('Sales Funnel'!G:G,'Sales Funnel'!J:J,Insights!A230,'Sales Funnel'!D:D,"Won"))</f>
        <v/>
      </c>
      <c r="D230" s="50" t="str">
        <f>IF(A230="","",SUMIFS('Sales Funnel'!G:G,'Sales Funnel'!J:J,Insights!A230,'Sales Funnel'!D:D,"&lt;&gt;Won"))</f>
        <v/>
      </c>
      <c r="J230" s="51" t="str">
        <f>IF(I230="","",IFERROR(COUNTIFS('Sales Funnel'!D:D,"Won",'Sales Funnel'!J:J,Insights!I230)/SUM(COUNTIFS('Sales Funnel'!D:D,{"Won","Lost"},'Sales Funnel'!J:J,Insights!I230)),0))</f>
        <v/>
      </c>
    </row>
    <row r="231" spans="2:10" ht="25" customHeight="1">
      <c r="B231" s="50"/>
      <c r="C231" s="50" t="str">
        <f>IF(A231="","",SUMIFS('Sales Funnel'!G:G,'Sales Funnel'!J:J,Insights!A231,'Sales Funnel'!D:D,"Won"))</f>
        <v/>
      </c>
      <c r="D231" s="50" t="str">
        <f>IF(A231="","",SUMIFS('Sales Funnel'!G:G,'Sales Funnel'!J:J,Insights!A231,'Sales Funnel'!D:D,"&lt;&gt;Won"))</f>
        <v/>
      </c>
      <c r="J231" s="51" t="str">
        <f>IF(I231="","",IFERROR(COUNTIFS('Sales Funnel'!D:D,"Won",'Sales Funnel'!J:J,Insights!I231)/SUM(COUNTIFS('Sales Funnel'!D:D,{"Won","Lost"},'Sales Funnel'!J:J,Insights!I231)),0))</f>
        <v/>
      </c>
    </row>
    <row r="232" spans="2:10" ht="25" customHeight="1">
      <c r="B232" s="50"/>
      <c r="C232" s="50" t="str">
        <f>IF(A232="","",SUMIFS('Sales Funnel'!G:G,'Sales Funnel'!J:J,Insights!A232,'Sales Funnel'!D:D,"Won"))</f>
        <v/>
      </c>
      <c r="D232" s="50" t="str">
        <f>IF(A232="","",SUMIFS('Sales Funnel'!G:G,'Sales Funnel'!J:J,Insights!A232,'Sales Funnel'!D:D,"&lt;&gt;Won"))</f>
        <v/>
      </c>
      <c r="J232" s="51" t="str">
        <f>IF(I232="","",IFERROR(COUNTIFS('Sales Funnel'!D:D,"Won",'Sales Funnel'!J:J,Insights!I232)/SUM(COUNTIFS('Sales Funnel'!D:D,{"Won","Lost"},'Sales Funnel'!J:J,Insights!I232)),0))</f>
        <v/>
      </c>
    </row>
    <row r="233" spans="2:10" ht="25" customHeight="1">
      <c r="B233" s="50"/>
      <c r="C233" s="50" t="str">
        <f>IF(A233="","",SUMIFS('Sales Funnel'!G:G,'Sales Funnel'!J:J,Insights!A233,'Sales Funnel'!D:D,"Won"))</f>
        <v/>
      </c>
      <c r="D233" s="50" t="str">
        <f>IF(A233="","",SUMIFS('Sales Funnel'!G:G,'Sales Funnel'!J:J,Insights!A233,'Sales Funnel'!D:D,"&lt;&gt;Won"))</f>
        <v/>
      </c>
      <c r="J233" s="51" t="str">
        <f>IF(I233="","",IFERROR(COUNTIFS('Sales Funnel'!D:D,"Won",'Sales Funnel'!J:J,Insights!I233)/SUM(COUNTIFS('Sales Funnel'!D:D,{"Won","Lost"},'Sales Funnel'!J:J,Insights!I233)),0))</f>
        <v/>
      </c>
    </row>
    <row r="234" spans="2:10" ht="25" customHeight="1">
      <c r="B234" s="50"/>
      <c r="C234" s="50" t="str">
        <f>IF(A234="","",SUMIFS('Sales Funnel'!G:G,'Sales Funnel'!J:J,Insights!A234,'Sales Funnel'!D:D,"Won"))</f>
        <v/>
      </c>
      <c r="D234" s="50" t="str">
        <f>IF(A234="","",SUMIFS('Sales Funnel'!G:G,'Sales Funnel'!J:J,Insights!A234,'Sales Funnel'!D:D,"&lt;&gt;Won"))</f>
        <v/>
      </c>
      <c r="J234" s="51" t="str">
        <f>IF(I234="","",IFERROR(COUNTIFS('Sales Funnel'!D:D,"Won",'Sales Funnel'!J:J,Insights!I234)/SUM(COUNTIFS('Sales Funnel'!D:D,{"Won","Lost"},'Sales Funnel'!J:J,Insights!I234)),0))</f>
        <v/>
      </c>
    </row>
    <row r="235" spans="2:10" ht="25" customHeight="1">
      <c r="B235" s="50"/>
      <c r="C235" s="50" t="str">
        <f>IF(A235="","",SUMIFS('Sales Funnel'!G:G,'Sales Funnel'!J:J,Insights!A235,'Sales Funnel'!D:D,"Won"))</f>
        <v/>
      </c>
      <c r="D235" s="50" t="str">
        <f>IF(A235="","",SUMIFS('Sales Funnel'!G:G,'Sales Funnel'!J:J,Insights!A235,'Sales Funnel'!D:D,"&lt;&gt;Won"))</f>
        <v/>
      </c>
      <c r="J235" s="51" t="str">
        <f>IF(I235="","",IFERROR(COUNTIFS('Sales Funnel'!D:D,"Won",'Sales Funnel'!J:J,Insights!I235)/SUM(COUNTIFS('Sales Funnel'!D:D,{"Won","Lost"},'Sales Funnel'!J:J,Insights!I235)),0))</f>
        <v/>
      </c>
    </row>
    <row r="236" spans="2:10" ht="25" customHeight="1">
      <c r="B236" s="50"/>
      <c r="C236" s="50" t="str">
        <f>IF(A236="","",SUMIFS('Sales Funnel'!G:G,'Sales Funnel'!J:J,Insights!A236,'Sales Funnel'!D:D,"Won"))</f>
        <v/>
      </c>
      <c r="D236" s="50" t="str">
        <f>IF(A236="","",SUMIFS('Sales Funnel'!G:G,'Sales Funnel'!J:J,Insights!A236,'Sales Funnel'!D:D,"&lt;&gt;Won"))</f>
        <v/>
      </c>
      <c r="J236" s="51" t="str">
        <f>IF(I236="","",IFERROR(COUNTIFS('Sales Funnel'!D:D,"Won",'Sales Funnel'!J:J,Insights!I236)/SUM(COUNTIFS('Sales Funnel'!D:D,{"Won","Lost"},'Sales Funnel'!J:J,Insights!I236)),0))</f>
        <v/>
      </c>
    </row>
    <row r="237" spans="2:10" ht="25" customHeight="1">
      <c r="B237" s="50"/>
      <c r="C237" s="50" t="str">
        <f>IF(A237="","",SUMIFS('Sales Funnel'!G:G,'Sales Funnel'!J:J,Insights!A237,'Sales Funnel'!D:D,"Won"))</f>
        <v/>
      </c>
      <c r="D237" s="50" t="str">
        <f>IF(A237="","",SUMIFS('Sales Funnel'!G:G,'Sales Funnel'!J:J,Insights!A237,'Sales Funnel'!D:D,"&lt;&gt;Won"))</f>
        <v/>
      </c>
      <c r="J237" s="51" t="str">
        <f>IF(I237="","",IFERROR(COUNTIFS('Sales Funnel'!D:D,"Won",'Sales Funnel'!J:J,Insights!I237)/SUM(COUNTIFS('Sales Funnel'!D:D,{"Won","Lost"},'Sales Funnel'!J:J,Insights!I237)),0))</f>
        <v/>
      </c>
    </row>
    <row r="238" spans="2:10" ht="25" customHeight="1">
      <c r="B238" s="50"/>
      <c r="C238" s="50" t="str">
        <f>IF(A238="","",SUMIFS('Sales Funnel'!G:G,'Sales Funnel'!J:J,Insights!A238,'Sales Funnel'!D:D,"Won"))</f>
        <v/>
      </c>
      <c r="D238" s="50" t="str">
        <f>IF(A238="","",SUMIFS('Sales Funnel'!G:G,'Sales Funnel'!J:J,Insights!A238,'Sales Funnel'!D:D,"&lt;&gt;Won"))</f>
        <v/>
      </c>
      <c r="J238" s="51" t="str">
        <f>IF(I238="","",IFERROR(COUNTIFS('Sales Funnel'!D:D,"Won",'Sales Funnel'!J:J,Insights!I238)/SUM(COUNTIFS('Sales Funnel'!D:D,{"Won","Lost"},'Sales Funnel'!J:J,Insights!I238)),0))</f>
        <v/>
      </c>
    </row>
    <row r="239" spans="2:10" ht="25" customHeight="1">
      <c r="B239" s="50"/>
      <c r="C239" s="50" t="str">
        <f>IF(A239="","",SUMIFS('Sales Funnel'!G:G,'Sales Funnel'!J:J,Insights!A239,'Sales Funnel'!D:D,"Won"))</f>
        <v/>
      </c>
      <c r="D239" s="50" t="str">
        <f>IF(A239="","",SUMIFS('Sales Funnel'!G:G,'Sales Funnel'!J:J,Insights!A239,'Sales Funnel'!D:D,"&lt;&gt;Won"))</f>
        <v/>
      </c>
      <c r="J239" s="51" t="str">
        <f>IF(I239="","",IFERROR(COUNTIFS('Sales Funnel'!D:D,"Won",'Sales Funnel'!J:J,Insights!I239)/SUM(COUNTIFS('Sales Funnel'!D:D,{"Won","Lost"},'Sales Funnel'!J:J,Insights!I239)),0))</f>
        <v/>
      </c>
    </row>
    <row r="240" spans="2:10">
      <c r="B240" s="50"/>
      <c r="C240" s="50" t="str">
        <f>IF(A240="","",SUMIFS('Sales Funnel'!G:G,'Sales Funnel'!J:J,Insights!A240,'Sales Funnel'!D:D,"Won"))</f>
        <v/>
      </c>
      <c r="D240" s="50" t="str">
        <f>IF(A240="","",SUMIFS('Sales Funnel'!G:G,'Sales Funnel'!J:J,Insights!A240,'Sales Funnel'!D:D,"&lt;&gt;Won"))</f>
        <v/>
      </c>
      <c r="J240" s="51" t="str">
        <f>IF(I240="","",IFERROR(COUNTIFS('Sales Funnel'!D:D,"Won",'Sales Funnel'!J:J,Insights!I240)/SUM(COUNTIFS('Sales Funnel'!D:D,{"Won","Lost"},'Sales Funnel'!J:J,Insights!I240)),0))</f>
        <v/>
      </c>
    </row>
    <row r="241" spans="2:10">
      <c r="B241" s="50"/>
      <c r="C241" s="50" t="str">
        <f>IF(A241="","",SUMIFS('Sales Funnel'!G:G,'Sales Funnel'!J:J,Insights!A241,'Sales Funnel'!D:D,"Won"))</f>
        <v/>
      </c>
      <c r="D241" s="50" t="str">
        <f>IF(A241="","",SUMIFS('Sales Funnel'!G:G,'Sales Funnel'!J:J,Insights!A241,'Sales Funnel'!D:D,"&lt;&gt;Won"))</f>
        <v/>
      </c>
      <c r="J241" s="51" t="str">
        <f>IF(I241="","",IFERROR(COUNTIFS('Sales Funnel'!D:D,"Won",'Sales Funnel'!J:J,Insights!I241)/SUM(COUNTIFS('Sales Funnel'!D:D,{"Won","Lost"},'Sales Funnel'!J:J,Insights!I241)),0))</f>
        <v/>
      </c>
    </row>
    <row r="242" spans="2:10">
      <c r="B242" s="50"/>
      <c r="C242" s="50" t="str">
        <f>IF(A242="","",SUMIFS('Sales Funnel'!G:G,'Sales Funnel'!J:J,Insights!A242,'Sales Funnel'!D:D,"Won"))</f>
        <v/>
      </c>
      <c r="D242" s="50" t="str">
        <f>IF(A242="","",SUMIFS('Sales Funnel'!G:G,'Sales Funnel'!J:J,Insights!A242,'Sales Funnel'!D:D,"&lt;&gt;Won"))</f>
        <v/>
      </c>
      <c r="J242" s="51" t="str">
        <f>IF(I242="","",IFERROR(COUNTIFS('Sales Funnel'!D:D,"Won",'Sales Funnel'!J:J,Insights!I242)/SUM(COUNTIFS('Sales Funnel'!D:D,{"Won","Lost"},'Sales Funnel'!J:J,Insights!I242)),0))</f>
        <v/>
      </c>
    </row>
    <row r="243" spans="2:10">
      <c r="B243" s="50"/>
      <c r="C243" s="50" t="str">
        <f>IF(A243="","",SUMIFS('Sales Funnel'!G:G,'Sales Funnel'!J:J,Insights!A243,'Sales Funnel'!D:D,"Won"))</f>
        <v/>
      </c>
      <c r="D243" s="50" t="str">
        <f>IF(A243="","",SUMIFS('Sales Funnel'!G:G,'Sales Funnel'!J:J,Insights!A243,'Sales Funnel'!D:D,"&lt;&gt;Won"))</f>
        <v/>
      </c>
      <c r="J243" s="51" t="str">
        <f>IF(I243="","",IFERROR(COUNTIFS('Sales Funnel'!D:D,"Won",'Sales Funnel'!J:J,Insights!I243)/SUM(COUNTIFS('Sales Funnel'!D:D,{"Won","Lost"},'Sales Funnel'!J:J,Insights!I243)),0))</f>
        <v/>
      </c>
    </row>
    <row r="244" spans="2:10">
      <c r="B244" s="50"/>
      <c r="C244" s="50" t="str">
        <f>IF(A244="","",SUMIFS('Sales Funnel'!G:G,'Sales Funnel'!J:J,Insights!A244,'Sales Funnel'!D:D,"Won"))</f>
        <v/>
      </c>
      <c r="D244" s="50" t="str">
        <f>IF(A244="","",SUMIFS('Sales Funnel'!G:G,'Sales Funnel'!J:J,Insights!A244,'Sales Funnel'!D:D,"&lt;&gt;Won"))</f>
        <v/>
      </c>
      <c r="J244" s="51" t="str">
        <f>IF(I244="","",IFERROR(COUNTIFS('Sales Funnel'!D:D,"Won",'Sales Funnel'!J:J,Insights!I244)/SUM(COUNTIFS('Sales Funnel'!D:D,{"Won","Lost"},'Sales Funnel'!J:J,Insights!I244)),0))</f>
        <v/>
      </c>
    </row>
    <row r="245" spans="2:10">
      <c r="B245" s="50"/>
      <c r="C245" s="50" t="str">
        <f>IF(A245="","",SUMIFS('Sales Funnel'!G:G,'Sales Funnel'!J:J,Insights!A245,'Sales Funnel'!D:D,"Won"))</f>
        <v/>
      </c>
      <c r="D245" s="50" t="str">
        <f>IF(A245="","",SUMIFS('Sales Funnel'!G:G,'Sales Funnel'!J:J,Insights!A245,'Sales Funnel'!D:D,"&lt;&gt;Won"))</f>
        <v/>
      </c>
      <c r="J245" s="51" t="str">
        <f>IF(I245="","",IFERROR(COUNTIFS('Sales Funnel'!D:D,"Won",'Sales Funnel'!J:J,Insights!I245)/SUM(COUNTIFS('Sales Funnel'!D:D,{"Won","Lost"},'Sales Funnel'!J:J,Insights!I245)),0))</f>
        <v/>
      </c>
    </row>
    <row r="246" spans="2:10">
      <c r="B246" s="50"/>
      <c r="C246" s="50" t="str">
        <f>IF(A246="","",SUMIFS('Sales Funnel'!G:G,'Sales Funnel'!J:J,Insights!A246,'Sales Funnel'!D:D,"Won"))</f>
        <v/>
      </c>
      <c r="D246" s="50" t="str">
        <f>IF(A246="","",SUMIFS('Sales Funnel'!G:G,'Sales Funnel'!J:J,Insights!A246,'Sales Funnel'!D:D,"&lt;&gt;Won"))</f>
        <v/>
      </c>
      <c r="J246" s="51" t="str">
        <f>IF(I246="","",IFERROR(COUNTIFS('Sales Funnel'!D:D,"Won",'Sales Funnel'!J:J,Insights!I246)/SUM(COUNTIFS('Sales Funnel'!D:D,{"Won","Lost"},'Sales Funnel'!J:J,Insights!I246)),0))</f>
        <v/>
      </c>
    </row>
    <row r="247" spans="2:10">
      <c r="B247" s="50"/>
      <c r="C247" s="50" t="str">
        <f>IF(A247="","",SUMIFS('Sales Funnel'!G:G,'Sales Funnel'!J:J,Insights!A247,'Sales Funnel'!D:D,"Won"))</f>
        <v/>
      </c>
      <c r="D247" s="50" t="str">
        <f>IF(A247="","",SUMIFS('Sales Funnel'!G:G,'Sales Funnel'!J:J,Insights!A247,'Sales Funnel'!D:D,"&lt;&gt;Won"))</f>
        <v/>
      </c>
      <c r="J247" s="51" t="str">
        <f>IF(I247="","",IFERROR(COUNTIFS('Sales Funnel'!D:D,"Won",'Sales Funnel'!J:J,Insights!I247)/SUM(COUNTIFS('Sales Funnel'!D:D,{"Won","Lost"},'Sales Funnel'!J:J,Insights!I247)),0))</f>
        <v/>
      </c>
    </row>
    <row r="248" spans="2:10">
      <c r="B248" s="50"/>
      <c r="C248" s="50" t="str">
        <f>IF(A248="","",SUMIFS('Sales Funnel'!G:G,'Sales Funnel'!J:J,Insights!A248,'Sales Funnel'!D:D,"Won"))</f>
        <v/>
      </c>
      <c r="D248" s="50" t="str">
        <f>IF(A248="","",SUMIFS('Sales Funnel'!G:G,'Sales Funnel'!J:J,Insights!A248,'Sales Funnel'!D:D,"&lt;&gt;Won"))</f>
        <v/>
      </c>
      <c r="J248" s="51" t="str">
        <f>IF(I248="","",IFERROR(COUNTIFS('Sales Funnel'!D:D,"Won",'Sales Funnel'!J:J,Insights!I248)/SUM(COUNTIFS('Sales Funnel'!D:D,{"Won","Lost"},'Sales Funnel'!J:J,Insights!I248)),0))</f>
        <v/>
      </c>
    </row>
    <row r="249" spans="2:10">
      <c r="B249" s="50"/>
      <c r="C249" s="50" t="str">
        <f>IF(A249="","",SUMIFS('Sales Funnel'!G:G,'Sales Funnel'!J:J,Insights!A249,'Sales Funnel'!D:D,"Won"))</f>
        <v/>
      </c>
      <c r="D249" s="50" t="str">
        <f>IF(A249="","",SUMIFS('Sales Funnel'!G:G,'Sales Funnel'!J:J,Insights!A249,'Sales Funnel'!D:D,"&lt;&gt;Won"))</f>
        <v/>
      </c>
      <c r="J249" s="51" t="str">
        <f>IF(I249="","",IFERROR(COUNTIFS('Sales Funnel'!D:D,"Won",'Sales Funnel'!J:J,Insights!I249)/SUM(COUNTIFS('Sales Funnel'!D:D,{"Won","Lost"},'Sales Funnel'!J:J,Insights!I249)),0))</f>
        <v/>
      </c>
    </row>
    <row r="250" spans="2:10">
      <c r="B250" s="50"/>
      <c r="C250" s="50" t="str">
        <f>IF(A250="","",SUMIFS('Sales Funnel'!G:G,'Sales Funnel'!J:J,Insights!A250,'Sales Funnel'!D:D,"Won"))</f>
        <v/>
      </c>
      <c r="D250" s="50" t="str">
        <f>IF(A250="","",SUMIFS('Sales Funnel'!G:G,'Sales Funnel'!J:J,Insights!A250,'Sales Funnel'!D:D,"&lt;&gt;Won"))</f>
        <v/>
      </c>
      <c r="J250" s="51" t="str">
        <f>IF(I250="","",IFERROR(COUNTIFS('Sales Funnel'!D:D,"Won",'Sales Funnel'!J:J,Insights!I250)/SUM(COUNTIFS('Sales Funnel'!D:D,{"Won","Lost"},'Sales Funnel'!J:J,Insights!I250)),0))</f>
        <v/>
      </c>
    </row>
    <row r="251" spans="2:10">
      <c r="B251" s="50"/>
      <c r="C251" s="50" t="str">
        <f>IF(A251="","",SUMIFS('Sales Funnel'!G:G,'Sales Funnel'!J:J,Insights!A251,'Sales Funnel'!D:D,"Won"))</f>
        <v/>
      </c>
      <c r="D251" s="50" t="str">
        <f>IF(A251="","",SUMIFS('Sales Funnel'!G:G,'Sales Funnel'!J:J,Insights!A251,'Sales Funnel'!D:D,"&lt;&gt;Won"))</f>
        <v/>
      </c>
      <c r="J251" s="51" t="str">
        <f>IF(I251="","",IFERROR(COUNTIFS('Sales Funnel'!D:D,"Won",'Sales Funnel'!J:J,Insights!I251)/SUM(COUNTIFS('Sales Funnel'!D:D,{"Won","Lost"},'Sales Funnel'!J:J,Insights!I251)),0))</f>
        <v/>
      </c>
    </row>
    <row r="252" spans="2:10">
      <c r="C252" s="50" t="str">
        <f>IF(A252="","",SUMIFS('Sales Funnel'!G:G,'Sales Funnel'!J:J,Insights!A252,'Sales Funnel'!D:D,"Won"))</f>
        <v/>
      </c>
      <c r="D252" s="50" t="str">
        <f>IF(A252="","",SUMIFS('Sales Funnel'!G:G,'Sales Funnel'!J:J,Insights!A252,'Sales Funnel'!D:D,"&lt;&gt;Won"))</f>
        <v/>
      </c>
      <c r="J252" s="51" t="str">
        <f>IF(I252="","",IFERROR(COUNTIFS('Sales Funnel'!D:D,"Won",'Sales Funnel'!J:J,Insights!I252)/SUM(COUNTIFS('Sales Funnel'!D:D,{"Won","Lost"},'Sales Funnel'!J:J,Insights!I252)),0))</f>
        <v/>
      </c>
    </row>
    <row r="253" spans="2:10">
      <c r="C253" s="50" t="str">
        <f>IF(A253="","",SUMIFS('Sales Funnel'!G:G,'Sales Funnel'!J:J,Insights!A253,'Sales Funnel'!D:D,"Won"))</f>
        <v/>
      </c>
      <c r="D253" s="50" t="str">
        <f>IF(A253="","",SUMIFS('Sales Funnel'!G:G,'Sales Funnel'!J:J,Insights!A253,'Sales Funnel'!D:D,"&lt;&gt;Won"))</f>
        <v/>
      </c>
      <c r="J253" s="51" t="str">
        <f>IF(I253="","",IFERROR(COUNTIFS('Sales Funnel'!D:D,"Won",'Sales Funnel'!J:J,Insights!I253)/SUM(COUNTIFS('Sales Funnel'!D:D,{"Won","Lost"},'Sales Funnel'!J:J,Insights!I253)),0))</f>
        <v/>
      </c>
    </row>
    <row r="254" spans="2:10">
      <c r="C254" s="50" t="str">
        <f>IF(A254="","",SUMIFS('Sales Funnel'!G:G,'Sales Funnel'!J:J,Insights!A254,'Sales Funnel'!D:D,"Won"))</f>
        <v/>
      </c>
      <c r="D254" s="50" t="str">
        <f>IF(A254="","",SUMIFS('Sales Funnel'!G:G,'Sales Funnel'!J:J,Insights!A254,'Sales Funnel'!D:D,"&lt;&gt;Won"))</f>
        <v/>
      </c>
      <c r="J254" s="51" t="str">
        <f>IF(I254="","",IFERROR(COUNTIFS('Sales Funnel'!D:D,"Won",'Sales Funnel'!J:J,Insights!I254)/SUM(COUNTIFS('Sales Funnel'!D:D,{"Won","Lost"},'Sales Funnel'!J:J,Insights!I254)),0))</f>
        <v/>
      </c>
    </row>
    <row r="255" spans="2:10">
      <c r="C255" s="50" t="str">
        <f>IF(A255="","",SUMIFS('Sales Funnel'!G:G,'Sales Funnel'!J:J,Insights!A255,'Sales Funnel'!D:D,"Won"))</f>
        <v/>
      </c>
      <c r="D255" s="50" t="str">
        <f>IF(A255="","",SUMIFS('Sales Funnel'!G:G,'Sales Funnel'!J:J,Insights!A255,'Sales Funnel'!D:D,"&lt;&gt;Won"))</f>
        <v/>
      </c>
      <c r="J255" s="51" t="str">
        <f>IF(I255="","",IFERROR(COUNTIFS('Sales Funnel'!D:D,"Won",'Sales Funnel'!J:J,Insights!I255)/SUM(COUNTIFS('Sales Funnel'!D:D,{"Won","Lost"},'Sales Funnel'!J:J,Insights!I255)),0))</f>
        <v/>
      </c>
    </row>
    <row r="256" spans="2:10">
      <c r="C256" s="50" t="str">
        <f>IF(A256="","",SUMIFS('Sales Funnel'!G:G,'Sales Funnel'!J:J,Insights!A256,'Sales Funnel'!D:D,"Won"))</f>
        <v/>
      </c>
      <c r="D256" s="50" t="str">
        <f>IF(A256="","",SUMIFS('Sales Funnel'!G:G,'Sales Funnel'!J:J,Insights!A256,'Sales Funnel'!D:D,"&lt;&gt;Won"))</f>
        <v/>
      </c>
      <c r="J256" s="51" t="str">
        <f>IF(I256="","",IFERROR(COUNTIFS('Sales Funnel'!D:D,"Won",'Sales Funnel'!J:J,Insights!I256)/SUM(COUNTIFS('Sales Funnel'!D:D,{"Won","Lost"},'Sales Funnel'!J:J,Insights!I256)),0))</f>
        <v/>
      </c>
    </row>
    <row r="257" spans="3:10">
      <c r="C257" s="50" t="str">
        <f>IF(A257="","",SUMIFS('Sales Funnel'!G:G,'Sales Funnel'!J:J,Insights!A257,'Sales Funnel'!D:D,"Won"))</f>
        <v/>
      </c>
      <c r="D257" s="50" t="str">
        <f>IF(A257="","",SUMIFS('Sales Funnel'!G:G,'Sales Funnel'!J:J,Insights!A257,'Sales Funnel'!D:D,"&lt;&gt;Won"))</f>
        <v/>
      </c>
      <c r="J257" s="51" t="str">
        <f>IF(I257="","",IFERROR(COUNTIFS('Sales Funnel'!D:D,"Won",'Sales Funnel'!J:J,Insights!I257)/SUM(COUNTIFS('Sales Funnel'!D:D,{"Won","Lost"},'Sales Funnel'!J:J,Insights!I257)),0))</f>
        <v/>
      </c>
    </row>
    <row r="258" spans="3:10">
      <c r="C258" s="50" t="str">
        <f>IF(A258="","",SUMIFS('Sales Funnel'!G:G,'Sales Funnel'!J:J,Insights!A258,'Sales Funnel'!D:D,"Won"))</f>
        <v/>
      </c>
      <c r="D258" s="50" t="str">
        <f>IF(A258="","",SUMIFS('Sales Funnel'!G:G,'Sales Funnel'!J:J,Insights!A258,'Sales Funnel'!D:D,"&lt;&gt;Won"))</f>
        <v/>
      </c>
      <c r="J258" s="51" t="str">
        <f>IF(I258="","",IFERROR(COUNTIFS('Sales Funnel'!D:D,"Won",'Sales Funnel'!J:J,Insights!I258)/SUM(COUNTIFS('Sales Funnel'!D:D,{"Won","Lost"},'Sales Funnel'!J:J,Insights!I258)),0))</f>
        <v/>
      </c>
    </row>
    <row r="259" spans="3:10">
      <c r="C259" s="50" t="str">
        <f>IF(A259="","",SUMIFS('Sales Funnel'!G:G,'Sales Funnel'!J:J,Insights!A259,'Sales Funnel'!D:D,"Won"))</f>
        <v/>
      </c>
      <c r="D259" s="50" t="str">
        <f>IF(A259="","",SUMIFS('Sales Funnel'!G:G,'Sales Funnel'!J:J,Insights!A259,'Sales Funnel'!D:D,"&lt;&gt;Won"))</f>
        <v/>
      </c>
      <c r="J259" s="51" t="str">
        <f>IF(I259="","",IFERROR(COUNTIFS('Sales Funnel'!D:D,"Won",'Sales Funnel'!J:J,Insights!I259)/SUM(COUNTIFS('Sales Funnel'!D:D,{"Won","Lost"},'Sales Funnel'!J:J,Insights!I259)),0))</f>
        <v/>
      </c>
    </row>
    <row r="260" spans="3:10">
      <c r="C260" s="50" t="str">
        <f>IF(A260="","",SUMIFS('Sales Funnel'!G:G,'Sales Funnel'!J:J,Insights!A260,'Sales Funnel'!D:D,"Won"))</f>
        <v/>
      </c>
      <c r="D260" s="50" t="str">
        <f>IF(A260="","",SUMIFS('Sales Funnel'!G:G,'Sales Funnel'!J:J,Insights!A260,'Sales Funnel'!D:D,"&lt;&gt;Won"))</f>
        <v/>
      </c>
      <c r="J260" s="51" t="str">
        <f>IF(I260="","",IFERROR(COUNTIFS('Sales Funnel'!D:D,"Won",'Sales Funnel'!J:J,Insights!I260)/SUM(COUNTIFS('Sales Funnel'!D:D,{"Won","Lost"},'Sales Funnel'!J:J,Insights!I260)),0))</f>
        <v/>
      </c>
    </row>
    <row r="261" spans="3:10">
      <c r="C261" s="50" t="str">
        <f>IF(A261="","",SUMIFS('Sales Funnel'!G:G,'Sales Funnel'!J:J,Insights!A261,'Sales Funnel'!D:D,"Won"))</f>
        <v/>
      </c>
      <c r="D261" s="50" t="str">
        <f>IF(A261="","",SUMIFS('Sales Funnel'!G:G,'Sales Funnel'!J:J,Insights!A261,'Sales Funnel'!D:D,"&lt;&gt;Won"))</f>
        <v/>
      </c>
      <c r="J261" s="51" t="str">
        <f>IF(I261="","",IFERROR(COUNTIFS('Sales Funnel'!D:D,"Won",'Sales Funnel'!J:J,Insights!I261)/SUM(COUNTIFS('Sales Funnel'!D:D,{"Won","Lost"},'Sales Funnel'!J:J,Insights!I261)),0))</f>
        <v/>
      </c>
    </row>
    <row r="262" spans="3:10">
      <c r="C262" s="50" t="str">
        <f>IF(A262="","",SUMIFS('Sales Funnel'!G:G,'Sales Funnel'!J:J,Insights!A262,'Sales Funnel'!D:D,"Won"))</f>
        <v/>
      </c>
      <c r="D262" s="50" t="str">
        <f>IF(A262="","",SUMIFS('Sales Funnel'!G:G,'Sales Funnel'!J:J,Insights!A262,'Sales Funnel'!D:D,"&lt;&gt;Won"))</f>
        <v/>
      </c>
      <c r="J262" s="51" t="str">
        <f>IF(I262="","",IFERROR(COUNTIFS('Sales Funnel'!D:D,"Won",'Sales Funnel'!J:J,Insights!I262)/SUM(COUNTIFS('Sales Funnel'!D:D,{"Won","Lost"},'Sales Funnel'!J:J,Insights!I262)),0))</f>
        <v/>
      </c>
    </row>
    <row r="263" spans="3:10">
      <c r="C263" s="50" t="str">
        <f>IF(A263="","",SUMIFS('Sales Funnel'!G:G,'Sales Funnel'!J:J,Insights!A263,'Sales Funnel'!D:D,"Won"))</f>
        <v/>
      </c>
      <c r="D263" s="50" t="str">
        <f>IF(A263="","",SUMIFS('Sales Funnel'!G:G,'Sales Funnel'!J:J,Insights!A263,'Sales Funnel'!D:D,"&lt;&gt;Won"))</f>
        <v/>
      </c>
      <c r="J263" s="51" t="str">
        <f>IF(I263="","",IFERROR(COUNTIFS('Sales Funnel'!D:D,"Won",'Sales Funnel'!J:J,Insights!I263)/SUM(COUNTIFS('Sales Funnel'!D:D,{"Won","Lost"},'Sales Funnel'!J:J,Insights!I263)),0))</f>
        <v/>
      </c>
    </row>
    <row r="264" spans="3:10">
      <c r="C264" s="50" t="str">
        <f>IF(A264="","",SUMIFS('Sales Funnel'!G:G,'Sales Funnel'!J:J,Insights!A264,'Sales Funnel'!D:D,"Won"))</f>
        <v/>
      </c>
      <c r="D264" s="50" t="str">
        <f>IF(A264="","",SUMIFS('Sales Funnel'!G:G,'Sales Funnel'!J:J,Insights!A264,'Sales Funnel'!D:D,"&lt;&gt;Won"))</f>
        <v/>
      </c>
      <c r="J264" s="51" t="str">
        <f>IF(I264="","",IFERROR(COUNTIFS('Sales Funnel'!D:D,"Won",'Sales Funnel'!J:J,Insights!I264)/SUM(COUNTIFS('Sales Funnel'!D:D,{"Won","Lost"},'Sales Funnel'!J:J,Insights!I264)),0))</f>
        <v/>
      </c>
    </row>
    <row r="265" spans="3:10">
      <c r="C265" s="50" t="str">
        <f>IF(A265="","",SUMIFS('Sales Funnel'!G:G,'Sales Funnel'!J:J,Insights!A265,'Sales Funnel'!D:D,"Won"))</f>
        <v/>
      </c>
      <c r="D265" s="50" t="str">
        <f>IF(A265="","",SUMIFS('Sales Funnel'!G:G,'Sales Funnel'!J:J,Insights!A265,'Sales Funnel'!D:D,"&lt;&gt;Won"))</f>
        <v/>
      </c>
      <c r="J265" s="51" t="str">
        <f>IF(I265="","",IFERROR(COUNTIFS('Sales Funnel'!D:D,"Won",'Sales Funnel'!J:J,Insights!I265)/SUM(COUNTIFS('Sales Funnel'!D:D,{"Won","Lost"},'Sales Funnel'!J:J,Insights!I265)),0))</f>
        <v/>
      </c>
    </row>
    <row r="266" spans="3:10">
      <c r="C266" s="50" t="str">
        <f>IF(A266="","",SUMIFS('Sales Funnel'!G:G,'Sales Funnel'!J:J,Insights!A266,'Sales Funnel'!D:D,"Won"))</f>
        <v/>
      </c>
      <c r="D266" s="50" t="str">
        <f>IF(A266="","",SUMIFS('Sales Funnel'!G:G,'Sales Funnel'!J:J,Insights!A266,'Sales Funnel'!D:D,"&lt;&gt;Won"))</f>
        <v/>
      </c>
      <c r="J266" s="51" t="str">
        <f>IF(I266="","",IFERROR(COUNTIFS('Sales Funnel'!D:D,"Won",'Sales Funnel'!J:J,Insights!I266)/SUM(COUNTIFS('Sales Funnel'!D:D,{"Won","Lost"},'Sales Funnel'!J:J,Insights!I266)),0))</f>
        <v/>
      </c>
    </row>
    <row r="267" spans="3:10">
      <c r="C267" s="50" t="str">
        <f>IF(A267="","",SUMIFS('Sales Funnel'!G:G,'Sales Funnel'!J:J,Insights!A267,'Sales Funnel'!D:D,"Won"))</f>
        <v/>
      </c>
      <c r="D267" s="50" t="str">
        <f>IF(A267="","",SUMIFS('Sales Funnel'!G:G,'Sales Funnel'!J:J,Insights!A267,'Sales Funnel'!D:D,"&lt;&gt;Won"))</f>
        <v/>
      </c>
      <c r="J267" s="51" t="str">
        <f>IF(I267="","",IFERROR(COUNTIFS('Sales Funnel'!D:D,"Won",'Sales Funnel'!J:J,Insights!I267)/SUM(COUNTIFS('Sales Funnel'!D:D,{"Won","Lost"},'Sales Funnel'!J:J,Insights!I267)),0))</f>
        <v/>
      </c>
    </row>
    <row r="268" spans="3:10">
      <c r="C268" s="50" t="str">
        <f>IF(A268="","",SUMIFS('Sales Funnel'!G:G,'Sales Funnel'!J:J,Insights!A268,'Sales Funnel'!D:D,"Won"))</f>
        <v/>
      </c>
      <c r="D268" s="50" t="str">
        <f>IF(A268="","",SUMIFS('Sales Funnel'!G:G,'Sales Funnel'!J:J,Insights!A268,'Sales Funnel'!D:D,"&lt;&gt;Won"))</f>
        <v/>
      </c>
      <c r="J268" s="51" t="str">
        <f>IF(I268="","",IFERROR(COUNTIFS('Sales Funnel'!D:D,"Won",'Sales Funnel'!J:J,Insights!I268)/SUM(COUNTIFS('Sales Funnel'!D:D,{"Won","Lost"},'Sales Funnel'!J:J,Insights!I268)),0))</f>
        <v/>
      </c>
    </row>
    <row r="269" spans="3:10">
      <c r="C269" s="50" t="str">
        <f>IF(A269="","",SUMIFS('Sales Funnel'!G:G,'Sales Funnel'!J:J,Insights!A269,'Sales Funnel'!D:D,"Won"))</f>
        <v/>
      </c>
      <c r="D269" s="50" t="str">
        <f>IF(A269="","",SUMIFS('Sales Funnel'!G:G,'Sales Funnel'!J:J,Insights!A269,'Sales Funnel'!D:D,"&lt;&gt;Won"))</f>
        <v/>
      </c>
      <c r="J269" s="51" t="str">
        <f>IF(I269="","",IFERROR(COUNTIFS('Sales Funnel'!D:D,"Won",'Sales Funnel'!J:J,Insights!I269)/SUM(COUNTIFS('Sales Funnel'!D:D,{"Won","Lost"},'Sales Funnel'!J:J,Insights!I269)),0))</f>
        <v/>
      </c>
    </row>
    <row r="270" spans="3:10">
      <c r="C270" s="50" t="str">
        <f>IF(A270="","",SUMIFS('Sales Funnel'!G:G,'Sales Funnel'!J:J,Insights!A270,'Sales Funnel'!D:D,"Won"))</f>
        <v/>
      </c>
      <c r="D270" s="50" t="str">
        <f>IF(A270="","",SUMIFS('Sales Funnel'!G:G,'Sales Funnel'!J:J,Insights!A270,'Sales Funnel'!D:D,"&lt;&gt;Won"))</f>
        <v/>
      </c>
      <c r="J270" s="51" t="str">
        <f>IF(I270="","",IFERROR(COUNTIFS('Sales Funnel'!D:D,"Won",'Sales Funnel'!J:J,Insights!I270)/SUM(COUNTIFS('Sales Funnel'!D:D,{"Won","Lost"},'Sales Funnel'!J:J,Insights!I270)),0))</f>
        <v/>
      </c>
    </row>
    <row r="271" spans="3:10">
      <c r="C271" s="50" t="str">
        <f>IF(A271="","",SUMIFS('Sales Funnel'!G:G,'Sales Funnel'!J:J,Insights!A271,'Sales Funnel'!D:D,"Won"))</f>
        <v/>
      </c>
      <c r="D271" s="50" t="str">
        <f>IF(A271="","",SUMIFS('Sales Funnel'!G:G,'Sales Funnel'!J:J,Insights!A271,'Sales Funnel'!D:D,"&lt;&gt;Won"))</f>
        <v/>
      </c>
      <c r="J271" s="51" t="str">
        <f>IF(I271="","",IFERROR(COUNTIFS('Sales Funnel'!D:D,"Won",'Sales Funnel'!J:J,Insights!I271)/SUM(COUNTIFS('Sales Funnel'!D:D,{"Won","Lost"},'Sales Funnel'!J:J,Insights!I271)),0))</f>
        <v/>
      </c>
    </row>
    <row r="272" spans="3:10">
      <c r="C272" s="50" t="str">
        <f>IF(A272="","",SUMIFS('Sales Funnel'!G:G,'Sales Funnel'!J:J,Insights!A272,'Sales Funnel'!D:D,"Won"))</f>
        <v/>
      </c>
      <c r="D272" s="50" t="str">
        <f>IF(A272="","",SUMIFS('Sales Funnel'!G:G,'Sales Funnel'!J:J,Insights!A272,'Sales Funnel'!D:D,"&lt;&gt;Won"))</f>
        <v/>
      </c>
      <c r="J272" s="51" t="str">
        <f>IF(I272="","",IFERROR(COUNTIFS('Sales Funnel'!D:D,"Won",'Sales Funnel'!J:J,Insights!I272)/SUM(COUNTIFS('Sales Funnel'!D:D,{"Won","Lost"},'Sales Funnel'!J:J,Insights!I272)),0))</f>
        <v/>
      </c>
    </row>
    <row r="273" spans="4:10">
      <c r="D273" s="50" t="str">
        <f>IF(A273="","",SUMIFS('Sales Funnel'!G:G,'Sales Funnel'!J:J,Insights!A273,'Sales Funnel'!D:D,"&lt;&gt;Won"))</f>
        <v/>
      </c>
      <c r="J273" s="51" t="str">
        <f>IF(I273="","",IFERROR(COUNTIFS('Sales Funnel'!D:D,"Won",'Sales Funnel'!J:J,Insights!I273)/SUM(COUNTIFS('Sales Funnel'!D:D,{"Won","Lost"},'Sales Funnel'!J:J,Insights!I273)),0))</f>
        <v/>
      </c>
    </row>
    <row r="274" spans="4:10">
      <c r="D274" s="50" t="str">
        <f>IF(A274="","",SUMIFS('Sales Funnel'!G:G,'Sales Funnel'!J:J,Insights!A274,'Sales Funnel'!D:D,"&lt;&gt;Won"))</f>
        <v/>
      </c>
      <c r="J274" s="51" t="str">
        <f>IF(I274="","",IFERROR(COUNTIFS('Sales Funnel'!D:D,"Won",'Sales Funnel'!J:J,Insights!I274)/SUM(COUNTIFS('Sales Funnel'!D:D,{"Won","Lost"},'Sales Funnel'!J:J,Insights!I274)),0))</f>
        <v/>
      </c>
    </row>
    <row r="275" spans="4:10">
      <c r="D275" s="50" t="str">
        <f>IF(A275="","",SUMIFS('Sales Funnel'!G:G,'Sales Funnel'!J:J,Insights!A275,'Sales Funnel'!D:D,"&lt;&gt;Won"))</f>
        <v/>
      </c>
      <c r="J275" s="51" t="str">
        <f>IF(I275="","",IFERROR(COUNTIFS('Sales Funnel'!D:D,"Won",'Sales Funnel'!J:J,Insights!I275)/SUM(COUNTIFS('Sales Funnel'!D:D,{"Won","Lost"},'Sales Funnel'!J:J,Insights!I275)),0))</f>
        <v/>
      </c>
    </row>
    <row r="276" spans="4:10">
      <c r="D276" s="50" t="str">
        <f>IF(A276="","",SUMIFS('Sales Funnel'!G:G,'Sales Funnel'!J:J,Insights!A276,'Sales Funnel'!D:D,"&lt;&gt;Won"))</f>
        <v/>
      </c>
      <c r="J276" s="51" t="str">
        <f>IF(I276="","",IFERROR(COUNTIFS('Sales Funnel'!D:D,"Won",'Sales Funnel'!J:J,Insights!I276)/SUM(COUNTIFS('Sales Funnel'!D:D,{"Won","Lost"},'Sales Funnel'!J:J,Insights!I276)),0))</f>
        <v/>
      </c>
    </row>
    <row r="277" spans="4:10">
      <c r="D277" s="50" t="str">
        <f>IF(A277="","",SUMIFS('Sales Funnel'!G:G,'Sales Funnel'!J:J,Insights!A277,'Sales Funnel'!D:D,"&lt;&gt;Won"))</f>
        <v/>
      </c>
      <c r="J277" s="51" t="str">
        <f>IF(I277="","",IFERROR(COUNTIFS('Sales Funnel'!D:D,"Won",'Sales Funnel'!J:J,Insights!I277)/SUM(COUNTIFS('Sales Funnel'!D:D,{"Won","Lost"},'Sales Funnel'!J:J,Insights!I277)),0))</f>
        <v/>
      </c>
    </row>
    <row r="278" spans="4:10">
      <c r="D278" s="50" t="str">
        <f>IF(A278="","",SUMIFS('Sales Funnel'!G:G,'Sales Funnel'!J:J,Insights!A278,'Sales Funnel'!D:D,"&lt;&gt;Won"))</f>
        <v/>
      </c>
      <c r="J278" s="51" t="str">
        <f>IF(I278="","",IFERROR(COUNTIFS('Sales Funnel'!D:D,"Won",'Sales Funnel'!J:J,Insights!I278)/SUM(COUNTIFS('Sales Funnel'!D:D,{"Won","Lost"},'Sales Funnel'!J:J,Insights!I278)),0))</f>
        <v/>
      </c>
    </row>
    <row r="279" spans="4:10">
      <c r="D279" s="50" t="str">
        <f>IF(A279="","",SUMIFS('Sales Funnel'!G:G,'Sales Funnel'!J:J,Insights!A279,'Sales Funnel'!D:D,"&lt;&gt;Won"))</f>
        <v/>
      </c>
      <c r="J279" s="51" t="str">
        <f>IF(I279="","",IFERROR(COUNTIFS('Sales Funnel'!D:D,"Won",'Sales Funnel'!J:J,Insights!I279)/SUM(COUNTIFS('Sales Funnel'!D:D,{"Won","Lost"},'Sales Funnel'!J:J,Insights!I279)),0))</f>
        <v/>
      </c>
    </row>
    <row r="280" spans="4:10">
      <c r="D280" s="50" t="str">
        <f>IF(A280="","",SUMIFS('Sales Funnel'!G:G,'Sales Funnel'!J:J,Insights!A280,'Sales Funnel'!D:D,"&lt;&gt;Won"))</f>
        <v/>
      </c>
      <c r="J280" s="51" t="str">
        <f>IF(I280="","",IFERROR(COUNTIFS('Sales Funnel'!D:D,"Won",'Sales Funnel'!J:J,Insights!I280)/SUM(COUNTIFS('Sales Funnel'!D:D,{"Won","Lost"},'Sales Funnel'!J:J,Insights!I280)),0))</f>
        <v/>
      </c>
    </row>
    <row r="281" spans="4:10">
      <c r="D281" s="50" t="str">
        <f>IF(A281="","",SUMIFS('Sales Funnel'!G:G,'Sales Funnel'!J:J,Insights!A281,'Sales Funnel'!D:D,"&lt;&gt;Won"))</f>
        <v/>
      </c>
      <c r="J281" s="51" t="str">
        <f>IF(I281="","",IFERROR(COUNTIFS('Sales Funnel'!D:D,"Won",'Sales Funnel'!J:J,Insights!I281)/SUM(COUNTIFS('Sales Funnel'!D:D,{"Won","Lost"},'Sales Funnel'!J:J,Insights!I281)),0))</f>
        <v/>
      </c>
    </row>
    <row r="282" spans="4:10">
      <c r="D282" s="50" t="str">
        <f>IF(A282="","",SUMIFS('Sales Funnel'!G:G,'Sales Funnel'!J:J,Insights!A282,'Sales Funnel'!D:D,"&lt;&gt;Won"))</f>
        <v/>
      </c>
      <c r="J282" s="51" t="str">
        <f>IF(I282="","",IFERROR(COUNTIFS('Sales Funnel'!D:D,"Won",'Sales Funnel'!J:J,Insights!I282)/SUM(COUNTIFS('Sales Funnel'!D:D,{"Won","Lost"},'Sales Funnel'!J:J,Insights!I282)),0))</f>
        <v/>
      </c>
    </row>
    <row r="283" spans="4:10">
      <c r="D283" s="50" t="str">
        <f>IF(A283="","",SUMIFS('Sales Funnel'!G:G,'Sales Funnel'!J:J,Insights!A283,'Sales Funnel'!D:D,"&lt;&gt;Won"))</f>
        <v/>
      </c>
      <c r="J283" s="51" t="str">
        <f>IF(I283="","",IFERROR(COUNTIFS('Sales Funnel'!D:D,"Won",'Sales Funnel'!J:J,Insights!I283)/SUM(COUNTIFS('Sales Funnel'!D:D,{"Won","Lost"},'Sales Funnel'!J:J,Insights!I283)),0))</f>
        <v/>
      </c>
    </row>
    <row r="284" spans="4:10">
      <c r="D284" s="50" t="str">
        <f>IF(A284="","",SUMIFS('Sales Funnel'!G:G,'Sales Funnel'!J:J,Insights!A284,'Sales Funnel'!D:D,"&lt;&gt;Won"))</f>
        <v/>
      </c>
      <c r="J284" s="51" t="str">
        <f>IF(I284="","",IFERROR(COUNTIFS('Sales Funnel'!D:D,"Won",'Sales Funnel'!J:J,Insights!I284)/SUM(COUNTIFS('Sales Funnel'!D:D,{"Won","Lost"},'Sales Funnel'!J:J,Insights!I284)),0))</f>
        <v/>
      </c>
    </row>
    <row r="285" spans="4:10">
      <c r="D285" s="50" t="str">
        <f>IF(A285="","",SUMIFS('Sales Funnel'!G:G,'Sales Funnel'!J:J,Insights!A285,'Sales Funnel'!D:D,"&lt;&gt;Won"))</f>
        <v/>
      </c>
      <c r="J285" s="51" t="str">
        <f>IF(I285="","",IFERROR(COUNTIFS('Sales Funnel'!D:D,"Won",'Sales Funnel'!J:J,Insights!I285)/SUM(COUNTIFS('Sales Funnel'!D:D,{"Won","Lost"},'Sales Funnel'!J:J,Insights!I285)),0))</f>
        <v/>
      </c>
    </row>
    <row r="286" spans="4:10">
      <c r="D286" s="50" t="str">
        <f>IF(A286="","",SUMIFS('Sales Funnel'!G:G,'Sales Funnel'!J:J,Insights!A286,'Sales Funnel'!D:D,"&lt;&gt;Won"))</f>
        <v/>
      </c>
      <c r="J286" s="51" t="str">
        <f>IF(I286="","",IFERROR(COUNTIFS('Sales Funnel'!D:D,"Won",'Sales Funnel'!J:J,Insights!I286)/SUM(COUNTIFS('Sales Funnel'!D:D,{"Won","Lost"},'Sales Funnel'!J:J,Insights!I286)),0))</f>
        <v/>
      </c>
    </row>
    <row r="287" spans="4:10">
      <c r="D287" s="50" t="str">
        <f>IF(A287="","",SUMIFS('Sales Funnel'!G:G,'Sales Funnel'!J:J,Insights!A287,'Sales Funnel'!D:D,"&lt;&gt;Won"))</f>
        <v/>
      </c>
      <c r="J287" s="51" t="str">
        <f>IF(I287="","",IFERROR(COUNTIFS('Sales Funnel'!D:D,"Won",'Sales Funnel'!J:J,Insights!I287)/SUM(COUNTIFS('Sales Funnel'!D:D,{"Won","Lost"},'Sales Funnel'!J:J,Insights!I287)),0))</f>
        <v/>
      </c>
    </row>
    <row r="288" spans="4:10">
      <c r="D288" s="50" t="str">
        <f>IF(A288="","",SUMIFS('Sales Funnel'!G:G,'Sales Funnel'!J:J,Insights!A288,'Sales Funnel'!D:D,"&lt;&gt;Won"))</f>
        <v/>
      </c>
      <c r="J288" s="51" t="str">
        <f>IF(I288="","",IFERROR(COUNTIFS('Sales Funnel'!D:D,"Won",'Sales Funnel'!J:J,Insights!I288)/SUM(COUNTIFS('Sales Funnel'!D:D,{"Won","Lost"},'Sales Funnel'!J:J,Insights!I288)),0))</f>
        <v/>
      </c>
    </row>
    <row r="289" spans="4:10">
      <c r="D289" s="50" t="str">
        <f>IF(A289="","",SUMIFS('Sales Funnel'!G:G,'Sales Funnel'!J:J,Insights!A289,'Sales Funnel'!D:D,"&lt;&gt;Won"))</f>
        <v/>
      </c>
      <c r="J289" s="51" t="str">
        <f>IF(I289="","",IFERROR(COUNTIFS('Sales Funnel'!D:D,"Won",'Sales Funnel'!J:J,Insights!I289)/SUM(COUNTIFS('Sales Funnel'!D:D,{"Won","Lost"},'Sales Funnel'!J:J,Insights!I289)),0))</f>
        <v/>
      </c>
    </row>
    <row r="290" spans="4:10">
      <c r="D290" s="50" t="str">
        <f>IF(A290="","",SUMIFS('Sales Funnel'!G:G,'Sales Funnel'!J:J,Insights!A290,'Sales Funnel'!D:D,"&lt;&gt;Won"))</f>
        <v/>
      </c>
      <c r="J290" s="51" t="str">
        <f>IF(I290="","",IFERROR(COUNTIFS('Sales Funnel'!D:D,"Won",'Sales Funnel'!J:J,Insights!I290)/SUM(COUNTIFS('Sales Funnel'!D:D,{"Won","Lost"},'Sales Funnel'!J:J,Insights!I290)),0))</f>
        <v/>
      </c>
    </row>
    <row r="291" spans="4:10">
      <c r="D291" s="50" t="str">
        <f>IF(A291="","",SUMIFS('Sales Funnel'!G:G,'Sales Funnel'!J:J,Insights!A291,'Sales Funnel'!D:D,"&lt;&gt;Won"))</f>
        <v/>
      </c>
      <c r="J291" s="51" t="str">
        <f>IF(I291="","",IFERROR(COUNTIFS('Sales Funnel'!D:D,"Won",'Sales Funnel'!J:J,Insights!I291)/SUM(COUNTIFS('Sales Funnel'!D:D,{"Won","Lost"},'Sales Funnel'!J:J,Insights!I291)),0))</f>
        <v/>
      </c>
    </row>
    <row r="292" spans="4:10">
      <c r="D292" s="50" t="str">
        <f>IF(A292="","",SUMIFS('Sales Funnel'!G:G,'Sales Funnel'!J:J,Insights!A292,'Sales Funnel'!D:D,"&lt;&gt;Won"))</f>
        <v/>
      </c>
      <c r="J292" s="51" t="str">
        <f>IF(I292="","",IFERROR(COUNTIFS('Sales Funnel'!D:D,"Won",'Sales Funnel'!J:J,Insights!I292)/SUM(COUNTIFS('Sales Funnel'!D:D,{"Won","Lost"},'Sales Funnel'!J:J,Insights!I292)),0))</f>
        <v/>
      </c>
    </row>
    <row r="293" spans="4:10">
      <c r="D293" s="50" t="str">
        <f>IF(A293="","",SUMIFS('Sales Funnel'!G:G,'Sales Funnel'!J:J,Insights!A293,'Sales Funnel'!D:D,"&lt;&gt;Won"))</f>
        <v/>
      </c>
      <c r="J293" s="51" t="str">
        <f>IF(I293="","",IFERROR(COUNTIFS('Sales Funnel'!D:D,"Won",'Sales Funnel'!J:J,Insights!I293)/SUM(COUNTIFS('Sales Funnel'!D:D,{"Won","Lost"},'Sales Funnel'!J:J,Insights!I293)),0))</f>
        <v/>
      </c>
    </row>
    <row r="294" spans="4:10">
      <c r="D294" s="50" t="str">
        <f>IF(A294="","",SUMIFS('Sales Funnel'!G:G,'Sales Funnel'!J:J,Insights!A294,'Sales Funnel'!D:D,"&lt;&gt;Won"))</f>
        <v/>
      </c>
      <c r="J294" s="51" t="str">
        <f>IF(I294="","",IFERROR(COUNTIFS('Sales Funnel'!D:D,"Won",'Sales Funnel'!J:J,Insights!I294)/SUM(COUNTIFS('Sales Funnel'!D:D,{"Won","Lost"},'Sales Funnel'!J:J,Insights!I294)),0))</f>
        <v/>
      </c>
    </row>
    <row r="295" spans="4:10">
      <c r="D295" s="50" t="str">
        <f>IF(A295="","",SUMIFS('Sales Funnel'!G:G,'Sales Funnel'!J:J,Insights!A295,'Sales Funnel'!D:D,"&lt;&gt;Won"))</f>
        <v/>
      </c>
      <c r="J295" s="51" t="str">
        <f>IF(I295="","",IFERROR(COUNTIFS('Sales Funnel'!D:D,"Won",'Sales Funnel'!J:J,Insights!I295)/SUM(COUNTIFS('Sales Funnel'!D:D,{"Won","Lost"},'Sales Funnel'!J:J,Insights!I295)),0))</f>
        <v/>
      </c>
    </row>
    <row r="296" spans="4:10">
      <c r="D296" s="50" t="str">
        <f>IF(A296="","",SUMIFS('Sales Funnel'!G:G,'Sales Funnel'!J:J,Insights!A296,'Sales Funnel'!D:D,"&lt;&gt;Won"))</f>
        <v/>
      </c>
      <c r="J296" s="51" t="str">
        <f>IF(I296="","",IFERROR(COUNTIFS('Sales Funnel'!D:D,"Won",'Sales Funnel'!J:J,Insights!I296)/SUM(COUNTIFS('Sales Funnel'!D:D,{"Won","Lost"},'Sales Funnel'!J:J,Insights!I296)),0))</f>
        <v/>
      </c>
    </row>
    <row r="297" spans="4:10">
      <c r="D297" s="50" t="str">
        <f>IF(A297="","",SUMIFS('Sales Funnel'!G:G,'Sales Funnel'!J:J,Insights!A297,'Sales Funnel'!D:D,"&lt;&gt;Won"))</f>
        <v/>
      </c>
      <c r="J297" s="51" t="str">
        <f>IF(I297="","",IFERROR(COUNTIFS('Sales Funnel'!D:D,"Won",'Sales Funnel'!J:J,Insights!I297)/SUM(COUNTIFS('Sales Funnel'!D:D,{"Won","Lost"},'Sales Funnel'!J:J,Insights!I297)),0))</f>
        <v/>
      </c>
    </row>
    <row r="298" spans="4:10">
      <c r="D298" s="50" t="str">
        <f>IF(A298="","",SUMIFS('Sales Funnel'!G:G,'Sales Funnel'!J:J,Insights!A298,'Sales Funnel'!D:D,"&lt;&gt;Won"))</f>
        <v/>
      </c>
      <c r="J298" s="51" t="str">
        <f>IF(I298="","",IFERROR(COUNTIFS('Sales Funnel'!D:D,"Won",'Sales Funnel'!J:J,Insights!I298)/SUM(COUNTIFS('Sales Funnel'!D:D,{"Won","Lost"},'Sales Funnel'!J:J,Insights!I298)),0))</f>
        <v/>
      </c>
    </row>
    <row r="299" spans="4:10">
      <c r="D299" s="50" t="str">
        <f>IF(A299="","",SUMIFS('Sales Funnel'!G:G,'Sales Funnel'!J:J,Insights!A299,'Sales Funnel'!D:D,"&lt;&gt;Won"))</f>
        <v/>
      </c>
      <c r="J299" s="51" t="str">
        <f>IF(I299="","",IFERROR(COUNTIFS('Sales Funnel'!D:D,"Won",'Sales Funnel'!J:J,Insights!I299)/SUM(COUNTIFS('Sales Funnel'!D:D,{"Won","Lost"},'Sales Funnel'!J:J,Insights!I299)),0))</f>
        <v/>
      </c>
    </row>
    <row r="300" spans="4:10">
      <c r="D300" s="50" t="str">
        <f>IF(A300="","",SUMIFS('Sales Funnel'!G:G,'Sales Funnel'!J:J,Insights!A300,'Sales Funnel'!D:D,"&lt;&gt;Won"))</f>
        <v/>
      </c>
      <c r="J300" s="51" t="str">
        <f>IF(I300="","",IFERROR(COUNTIFS('Sales Funnel'!D:D,"Won",'Sales Funnel'!J:J,Insights!I300)/SUM(COUNTIFS('Sales Funnel'!D:D,{"Won","Lost"},'Sales Funnel'!J:J,Insights!I300)),0))</f>
        <v/>
      </c>
    </row>
    <row r="301" spans="4:10">
      <c r="D301" s="50" t="str">
        <f>IF(A301="","",SUMIFS('Sales Funnel'!G:G,'Sales Funnel'!J:J,Insights!A301,'Sales Funnel'!D:D,"&lt;&gt;Won"))</f>
        <v/>
      </c>
      <c r="J301" s="51" t="str">
        <f>IF(I301="","",IFERROR(COUNTIFS('Sales Funnel'!D:D,"Won",'Sales Funnel'!J:J,Insights!I301)/SUM(COUNTIFS('Sales Funnel'!D:D,{"Won","Lost"},'Sales Funnel'!J:J,Insights!I301)),0))</f>
        <v/>
      </c>
    </row>
    <row r="302" spans="4:10">
      <c r="D302" s="50" t="str">
        <f>IF(A302="","",SUMIFS('Sales Funnel'!G:G,'Sales Funnel'!J:J,Insights!A302,'Sales Funnel'!D:D,"&lt;&gt;Won"))</f>
        <v/>
      </c>
      <c r="J302" s="51" t="str">
        <f>IF(I302="","",IFERROR(COUNTIFS('Sales Funnel'!D:D,"Won",'Sales Funnel'!J:J,Insights!I302)/SUM(COUNTIFS('Sales Funnel'!D:D,{"Won","Lost"},'Sales Funnel'!J:J,Insights!I302)),0))</f>
        <v/>
      </c>
    </row>
    <row r="303" spans="4:10">
      <c r="D303" s="50" t="str">
        <f>IF(A303="","",SUMIFS('Sales Funnel'!G:G,'Sales Funnel'!J:J,Insights!A303,'Sales Funnel'!D:D,"&lt;&gt;Won"))</f>
        <v/>
      </c>
      <c r="J303" s="51" t="str">
        <f>IF(I303="","",IFERROR(COUNTIFS('Sales Funnel'!D:D,"Won",'Sales Funnel'!J:J,Insights!I303)/SUM(COUNTIFS('Sales Funnel'!D:D,{"Won","Lost"},'Sales Funnel'!J:J,Insights!I303)),0))</f>
        <v/>
      </c>
    </row>
    <row r="304" spans="4:10">
      <c r="D304" s="50" t="str">
        <f>IF(A304="","",SUMIFS('Sales Funnel'!G:G,'Sales Funnel'!J:J,Insights!A304,'Sales Funnel'!D:D,"&lt;&gt;Won"))</f>
        <v/>
      </c>
      <c r="J304" s="51" t="str">
        <f>IF(I304="","",IFERROR(COUNTIFS('Sales Funnel'!D:D,"Won",'Sales Funnel'!J:J,Insights!I304)/SUM(COUNTIFS('Sales Funnel'!D:D,{"Won","Lost"},'Sales Funnel'!J:J,Insights!I304)),0))</f>
        <v/>
      </c>
    </row>
    <row r="305" spans="10:10">
      <c r="J305" s="51" t="str">
        <f>IF(I305="","",IFERROR(COUNTIFS('Sales Funnel'!D:D,"Won",'Sales Funnel'!J:J,Insights!I305)/SUM(COUNTIFS('Sales Funnel'!D:D,{"Won","Lost"},'Sales Funnel'!J:J,Insights!I305)),0))</f>
        <v/>
      </c>
    </row>
    <row r="306" spans="10:10">
      <c r="J306" s="51" t="str">
        <f>IF(I306="","",IFERROR(COUNTIFS('Sales Funnel'!D:D,"Won",'Sales Funnel'!J:J,Insights!I306)/SUM(COUNTIFS('Sales Funnel'!D:D,{"Won","Lost"},'Sales Funnel'!J:J,Insights!I306)),0))</f>
        <v/>
      </c>
    </row>
    <row r="307" spans="10:10">
      <c r="J307" s="51" t="str">
        <f>IF(I307="","",IFERROR(COUNTIFS('Sales Funnel'!D:D,"Won",'Sales Funnel'!J:J,Insights!I307)/SUM(COUNTIFS('Sales Funnel'!D:D,{"Won","Lost"},'Sales Funnel'!J:J,Insights!I307)),0))</f>
        <v/>
      </c>
    </row>
    <row r="308" spans="10:10">
      <c r="J308" s="51" t="str">
        <f>IF(I308="","",IFERROR(COUNTIFS('Sales Funnel'!D:D,"Won",'Sales Funnel'!J:J,Insights!I308)/SUM(COUNTIFS('Sales Funnel'!D:D,{"Won","Lost"},'Sales Funnel'!J:J,Insights!I308)),0))</f>
        <v/>
      </c>
    </row>
    <row r="309" spans="10:10">
      <c r="J309" s="51" t="str">
        <f>IF(I309="","",IFERROR(COUNTIFS('Sales Funnel'!D:D,"Won",'Sales Funnel'!J:J,Insights!I309)/SUM(COUNTIFS('Sales Funnel'!D:D,{"Won","Lost"},'Sales Funnel'!J:J,Insights!I309)),0))</f>
        <v/>
      </c>
    </row>
    <row r="310" spans="10:10">
      <c r="J310" s="51" t="str">
        <f>IF(I310="","",IFERROR(COUNTIFS('Sales Funnel'!D:D,"Won",'Sales Funnel'!J:J,Insights!I310)/SUM(COUNTIFS('Sales Funnel'!D:D,{"Won","Lost"},'Sales Funnel'!J:J,Insights!I310)),0))</f>
        <v/>
      </c>
    </row>
    <row r="311" spans="10:10">
      <c r="J311" s="51" t="str">
        <f>IF(I311="","",IFERROR(COUNTIFS('Sales Funnel'!D:D,"Won",'Sales Funnel'!J:J,Insights!I311)/SUM(COUNTIFS('Sales Funnel'!D:D,{"Won","Lost"},'Sales Funnel'!J:J,Insights!I311)),0))</f>
        <v/>
      </c>
    </row>
    <row r="312" spans="10:10">
      <c r="J312" s="51" t="str">
        <f>IF(I312="","",IFERROR(COUNTIFS('Sales Funnel'!D:D,"Won",'Sales Funnel'!J:J,Insights!I312)/SUM(COUNTIFS('Sales Funnel'!D:D,{"Won","Lost"},'Sales Funnel'!J:J,Insights!I312)),0))</f>
        <v/>
      </c>
    </row>
    <row r="313" spans="10:10">
      <c r="J313" s="51" t="str">
        <f>IF(I313="","",IFERROR(COUNTIFS('Sales Funnel'!D:D,"Won",'Sales Funnel'!J:J,Insights!I313)/SUM(COUNTIFS('Sales Funnel'!D:D,{"Won","Lost"},'Sales Funnel'!J:J,Insights!I313)),0))</f>
        <v/>
      </c>
    </row>
    <row r="314" spans="10:10">
      <c r="J314" s="51" t="str">
        <f>IF(I314="","",IFERROR(COUNTIFS('Sales Funnel'!D:D,"Won",'Sales Funnel'!J:J,Insights!I314)/SUM(COUNTIFS('Sales Funnel'!D:D,{"Won","Lost"},'Sales Funnel'!J:J,Insights!I314)),0))</f>
        <v/>
      </c>
    </row>
    <row r="315" spans="10:10">
      <c r="J315" s="51" t="str">
        <f>IF(I315="","",IFERROR(COUNTIFS('Sales Funnel'!D:D,"Won",'Sales Funnel'!J:J,Insights!I315)/SUM(COUNTIFS('Sales Funnel'!D:D,{"Won","Lost"},'Sales Funnel'!J:J,Insights!I315)),0))</f>
        <v/>
      </c>
    </row>
    <row r="316" spans="10:10">
      <c r="J316" s="51" t="str">
        <f>IF(I316="","",IFERROR(COUNTIFS('Sales Funnel'!D:D,"Won",'Sales Funnel'!J:J,Insights!I316)/SUM(COUNTIFS('Sales Funnel'!D:D,{"Won","Lost"},'Sales Funnel'!J:J,Insights!I316)),0))</f>
        <v/>
      </c>
    </row>
    <row r="317" spans="10:10">
      <c r="J317" s="51" t="str">
        <f>IF(I317="","",IFERROR(COUNTIFS('Sales Funnel'!D:D,"Won",'Sales Funnel'!J:J,Insights!I317)/SUM(COUNTIFS('Sales Funnel'!D:D,{"Won","Lost"},'Sales Funnel'!J:J,Insights!I317)),0))</f>
        <v/>
      </c>
    </row>
    <row r="318" spans="10:10">
      <c r="J318" s="51" t="str">
        <f>IF(I318="","",IFERROR(COUNTIFS('Sales Funnel'!D:D,"Won",'Sales Funnel'!J:J,Insights!I318)/SUM(COUNTIFS('Sales Funnel'!D:D,{"Won","Lost"},'Sales Funnel'!J:J,Insights!I318)),0))</f>
        <v/>
      </c>
    </row>
    <row r="319" spans="10:10">
      <c r="J319" s="51" t="str">
        <f>IF(I319="","",IFERROR(COUNTIFS('Sales Funnel'!D:D,"Won",'Sales Funnel'!J:J,Insights!I319)/SUM(COUNTIFS('Sales Funnel'!D:D,{"Won","Lost"},'Sales Funnel'!J:J,Insights!I319)),0))</f>
        <v/>
      </c>
    </row>
    <row r="320" spans="10:10">
      <c r="J320" s="51" t="str">
        <f>IF(I320="","",IFERROR(COUNTIFS('Sales Funnel'!D:D,"Won",'Sales Funnel'!J:J,Insights!I320)/SUM(COUNTIFS('Sales Funnel'!D:D,{"Won","Lost"},'Sales Funnel'!J:J,Insights!I320)),0))</f>
        <v/>
      </c>
    </row>
    <row r="321" spans="10:10">
      <c r="J321" s="51" t="str">
        <f>IF(I321="","",IFERROR(COUNTIFS('Sales Funnel'!D:D,"Won",'Sales Funnel'!J:J,Insights!I321)/SUM(COUNTIFS('Sales Funnel'!D:D,{"Won","Lost"},'Sales Funnel'!J:J,Insights!I321)),0))</f>
        <v/>
      </c>
    </row>
    <row r="322" spans="10:10">
      <c r="J322" s="51" t="str">
        <f>IF(I322="","",IFERROR(COUNTIFS('Sales Funnel'!D:D,"Won",'Sales Funnel'!J:J,Insights!I322)/SUM(COUNTIFS('Sales Funnel'!D:D,{"Won","Lost"},'Sales Funnel'!J:J,Insights!I322)),0))</f>
        <v/>
      </c>
    </row>
    <row r="323" spans="10:10">
      <c r="J323" s="51" t="str">
        <f>IF(I323="","",IFERROR(COUNTIFS('Sales Funnel'!D:D,"Won",'Sales Funnel'!J:J,Insights!I323)/SUM(COUNTIFS('Sales Funnel'!D:D,{"Won","Lost"},'Sales Funnel'!J:J,Insights!I323)),0))</f>
        <v/>
      </c>
    </row>
    <row r="324" spans="10:10">
      <c r="J324" s="51" t="str">
        <f>IF(I324="","",IFERROR(COUNTIFS('Sales Funnel'!D:D,"Won",'Sales Funnel'!J:J,Insights!I324)/SUM(COUNTIFS('Sales Funnel'!D:D,{"Won","Lost"},'Sales Funnel'!J:J,Insights!I324)),0))</f>
        <v/>
      </c>
    </row>
    <row r="325" spans="10:10">
      <c r="J325" s="51" t="str">
        <f>IF(I325="","",IFERROR(COUNTIFS('Sales Funnel'!D:D,"Won",'Sales Funnel'!J:J,Insights!I325)/SUM(COUNTIFS('Sales Funnel'!D:D,{"Won","Lost"},'Sales Funnel'!J:J,Insights!I325)),0))</f>
        <v/>
      </c>
    </row>
    <row r="326" spans="10:10">
      <c r="J326" s="51" t="str">
        <f>IF(I326="","",IFERROR(COUNTIFS('Sales Funnel'!D:D,"Won",'Sales Funnel'!J:J,Insights!I326)/SUM(COUNTIFS('Sales Funnel'!D:D,{"Won","Lost"},'Sales Funnel'!J:J,Insights!I326)),0))</f>
        <v/>
      </c>
    </row>
    <row r="327" spans="10:10">
      <c r="J327" s="51" t="str">
        <f>IF(I327="","",IFERROR(COUNTIFS('Sales Funnel'!D:D,"Won",'Sales Funnel'!J:J,Insights!I327)/SUM(COUNTIFS('Sales Funnel'!D:D,{"Won","Lost"},'Sales Funnel'!J:J,Insights!I327)),0))</f>
        <v/>
      </c>
    </row>
    <row r="328" spans="10:10">
      <c r="J328" s="51" t="str">
        <f>IF(I328="","",IFERROR(COUNTIFS('Sales Funnel'!D:D,"Won",'Sales Funnel'!J:J,Insights!I328)/SUM(COUNTIFS('Sales Funnel'!D:D,{"Won","Lost"},'Sales Funnel'!J:J,Insights!I328)),0))</f>
        <v/>
      </c>
    </row>
    <row r="329" spans="10:10">
      <c r="J329" s="51" t="str">
        <f>IF(I329="","",IFERROR(COUNTIFS('Sales Funnel'!D:D,"Won",'Sales Funnel'!J:J,Insights!I329)/SUM(COUNTIFS('Sales Funnel'!D:D,{"Won","Lost"},'Sales Funnel'!J:J,Insights!I329)),0))</f>
        <v/>
      </c>
    </row>
    <row r="330" spans="10:10">
      <c r="J330" s="51" t="str">
        <f>IF(I330="","",IFERROR(COUNTIFS('Sales Funnel'!D:D,"Won",'Sales Funnel'!J:J,Insights!I330)/SUM(COUNTIFS('Sales Funnel'!D:D,{"Won","Lost"},'Sales Funnel'!J:J,Insights!I330)),0))</f>
        <v/>
      </c>
    </row>
    <row r="331" spans="10:10">
      <c r="J331" s="51" t="str">
        <f>IF(I331="","",IFERROR(COUNTIFS('Sales Funnel'!D:D,"Won",'Sales Funnel'!J:J,Insights!I331)/SUM(COUNTIFS('Sales Funnel'!D:D,{"Won","Lost"},'Sales Funnel'!J:J,Insights!I331)),0))</f>
        <v/>
      </c>
    </row>
    <row r="332" spans="10:10">
      <c r="J332" s="51" t="str">
        <f>IF(I332="","",IFERROR(COUNTIFS('Sales Funnel'!D:D,"Won",'Sales Funnel'!J:J,Insights!I332)/SUM(COUNTIFS('Sales Funnel'!D:D,{"Won","Lost"},'Sales Funnel'!J:J,Insights!I332)),0))</f>
        <v/>
      </c>
    </row>
    <row r="333" spans="10:10">
      <c r="J333" s="51" t="str">
        <f>IF(I333="","",IFERROR(COUNTIFS('Sales Funnel'!D:D,"Won",'Sales Funnel'!J:J,Insights!I333)/SUM(COUNTIFS('Sales Funnel'!D:D,{"Won","Lost"},'Sales Funnel'!J:J,Insights!I333)),0))</f>
        <v/>
      </c>
    </row>
    <row r="334" spans="10:10">
      <c r="J334" s="51" t="str">
        <f>IF(I334="","",IFERROR(COUNTIFS('Sales Funnel'!D:D,"Won",'Sales Funnel'!J:J,Insights!I334)/SUM(COUNTIFS('Sales Funnel'!D:D,{"Won","Lost"},'Sales Funnel'!J:J,Insights!I334)),0))</f>
        <v/>
      </c>
    </row>
    <row r="335" spans="10:10">
      <c r="J335" s="51" t="str">
        <f>IF(I335="","",IFERROR(COUNTIFS('Sales Funnel'!D:D,"Won",'Sales Funnel'!J:J,Insights!I335)/SUM(COUNTIFS('Sales Funnel'!D:D,{"Won","Lost"},'Sales Funnel'!J:J,Insights!I335)),0))</f>
        <v/>
      </c>
    </row>
    <row r="336" spans="10:10">
      <c r="J336" s="51" t="str">
        <f>IF(I336="","",IFERROR(COUNTIFS('Sales Funnel'!D:D,"Won",'Sales Funnel'!J:J,Insights!I336)/SUM(COUNTIFS('Sales Funnel'!D:D,{"Won","Lost"},'Sales Funnel'!J:J,Insights!I336)),0))</f>
        <v/>
      </c>
    </row>
    <row r="337" spans="10:10">
      <c r="J337" s="51" t="str">
        <f>IF(I337="","",IFERROR(COUNTIFS('Sales Funnel'!D:D,"Won",'Sales Funnel'!J:J,Insights!I337)/SUM(COUNTIFS('Sales Funnel'!D:D,{"Won","Lost"},'Sales Funnel'!J:J,Insights!I337)),0))</f>
        <v/>
      </c>
    </row>
    <row r="338" spans="10:10">
      <c r="J338" s="51" t="str">
        <f>IF(I338="","",IFERROR(COUNTIFS('Sales Funnel'!D:D,"Won",'Sales Funnel'!J:J,Insights!I338)/SUM(COUNTIFS('Sales Funnel'!D:D,{"Won","Lost"},'Sales Funnel'!J:J,Insights!I338)),0))</f>
        <v/>
      </c>
    </row>
    <row r="339" spans="10:10">
      <c r="J339" s="51" t="str">
        <f>IF(I339="","",IFERROR(COUNTIFS('Sales Funnel'!D:D,"Won",'Sales Funnel'!J:J,Insights!I339)/SUM(COUNTIFS('Sales Funnel'!D:D,{"Won","Lost"},'Sales Funnel'!J:J,Insights!I339)),0))</f>
        <v/>
      </c>
    </row>
    <row r="340" spans="10:10">
      <c r="J340" s="51" t="str">
        <f>IF(I340="","",IFERROR(COUNTIFS('Sales Funnel'!D:D,"Won",'Sales Funnel'!J:J,Insights!I340)/SUM(COUNTIFS('Sales Funnel'!D:D,{"Won","Lost"},'Sales Funnel'!J:J,Insights!I340)),0))</f>
        <v/>
      </c>
    </row>
    <row r="341" spans="10:10">
      <c r="J341" s="51" t="str">
        <f>IF(I341="","",IFERROR(COUNTIFS('Sales Funnel'!D:D,"Won",'Sales Funnel'!J:J,Insights!I341)/SUM(COUNTIFS('Sales Funnel'!D:D,{"Won","Lost"},'Sales Funnel'!J:J,Insights!I341)),0))</f>
        <v/>
      </c>
    </row>
    <row r="342" spans="10:10">
      <c r="J342" s="51" t="str">
        <f>IF(I342="","",IFERROR(COUNTIFS('Sales Funnel'!D:D,"Won",'Sales Funnel'!J:J,Insights!I342)/SUM(COUNTIFS('Sales Funnel'!D:D,{"Won","Lost"},'Sales Funnel'!J:J,Insights!I342)),0))</f>
        <v/>
      </c>
    </row>
    <row r="343" spans="10:10">
      <c r="J343" s="51" t="str">
        <f>IF(I343="","",IFERROR(COUNTIFS('Sales Funnel'!D:D,"Won",'Sales Funnel'!J:J,Insights!I343)/SUM(COUNTIFS('Sales Funnel'!D:D,{"Won","Lost"},'Sales Funnel'!J:J,Insights!I343)),0))</f>
        <v/>
      </c>
    </row>
    <row r="344" spans="10:10">
      <c r="J344" s="51" t="str">
        <f>IF(I344="","",IFERROR(COUNTIFS('Sales Funnel'!D:D,"Won",'Sales Funnel'!J:J,Insights!I344)/SUM(COUNTIFS('Sales Funnel'!D:D,{"Won","Lost"},'Sales Funnel'!J:J,Insights!I344)),0))</f>
        <v/>
      </c>
    </row>
    <row r="345" spans="10:10">
      <c r="J345" s="51" t="str">
        <f>IF(I345="","",IFERROR(COUNTIFS('Sales Funnel'!D:D,"Won",'Sales Funnel'!J:J,Insights!I345)/SUM(COUNTIFS('Sales Funnel'!D:D,{"Won","Lost"},'Sales Funnel'!J:J,Insights!I345)),0))</f>
        <v/>
      </c>
    </row>
    <row r="346" spans="10:10">
      <c r="J346" s="51" t="str">
        <f>IF(I346="","",IFERROR(COUNTIFS('Sales Funnel'!D:D,"Won",'Sales Funnel'!J:J,Insights!I346)/SUM(COUNTIFS('Sales Funnel'!D:D,{"Won","Lost"},'Sales Funnel'!J:J,Insights!I346)),0))</f>
        <v/>
      </c>
    </row>
    <row r="347" spans="10:10">
      <c r="J347" s="51" t="str">
        <f>IF(I347="","",IFERROR(COUNTIFS('Sales Funnel'!D:D,"Won",'Sales Funnel'!J:J,Insights!I347)/SUM(COUNTIFS('Sales Funnel'!D:D,{"Won","Lost"},'Sales Funnel'!J:J,Insights!I347)),0))</f>
        <v/>
      </c>
    </row>
    <row r="348" spans="10:10">
      <c r="J348" s="51" t="str">
        <f>IF(I348="","",IFERROR(COUNTIFS('Sales Funnel'!D:D,"Won",'Sales Funnel'!J:J,Insights!I348)/SUM(COUNTIFS('Sales Funnel'!D:D,{"Won","Lost"},'Sales Funnel'!J:J,Insights!I348)),0))</f>
        <v/>
      </c>
    </row>
    <row r="349" spans="10:10">
      <c r="J349" s="51" t="str">
        <f>IF(I349="","",IFERROR(COUNTIFS('Sales Funnel'!D:D,"Won",'Sales Funnel'!J:J,Insights!I349)/SUM(COUNTIFS('Sales Funnel'!D:D,{"Won","Lost"},'Sales Funnel'!J:J,Insights!I349)),0))</f>
        <v/>
      </c>
    </row>
    <row r="350" spans="10:10">
      <c r="J350" s="51" t="str">
        <f>IF(I350="","",IFERROR(COUNTIFS('Sales Funnel'!D:D,"Won",'Sales Funnel'!J:J,Insights!I350)/SUM(COUNTIFS('Sales Funnel'!D:D,{"Won","Lost"},'Sales Funnel'!J:J,Insights!I350)),0))</f>
        <v/>
      </c>
    </row>
    <row r="351" spans="10:10">
      <c r="J351" s="51" t="str">
        <f>IF(I351="","",IFERROR(COUNTIFS('Sales Funnel'!D:D,"Won",'Sales Funnel'!J:J,Insights!I351)/SUM(COUNTIFS('Sales Funnel'!D:D,{"Won","Lost"},'Sales Funnel'!J:J,Insights!I351)),0))</f>
        <v/>
      </c>
    </row>
    <row r="352" spans="10:10">
      <c r="J352" s="51" t="str">
        <f>IF(I352="","",IFERROR(COUNTIFS('Sales Funnel'!D:D,"Won",'Sales Funnel'!J:J,Insights!I352)/SUM(COUNTIFS('Sales Funnel'!D:D,{"Won","Lost"},'Sales Funnel'!J:J,Insights!I352)),0))</f>
        <v/>
      </c>
    </row>
    <row r="353" spans="10:10">
      <c r="J353" s="51" t="str">
        <f>IF(I353="","",IFERROR(COUNTIFS('Sales Funnel'!D:D,"Won",'Sales Funnel'!J:J,Insights!I353)/SUM(COUNTIFS('Sales Funnel'!D:D,{"Won","Lost"},'Sales Funnel'!J:J,Insights!I353)),0))</f>
        <v/>
      </c>
    </row>
    <row r="354" spans="10:10">
      <c r="J354" s="51" t="str">
        <f>IF(I354="","",IFERROR(COUNTIFS('Sales Funnel'!D:D,"Won",'Sales Funnel'!J:J,Insights!I354)/SUM(COUNTIFS('Sales Funnel'!D:D,{"Won","Lost"},'Sales Funnel'!J:J,Insights!I354)),0))</f>
        <v/>
      </c>
    </row>
    <row r="355" spans="10:10">
      <c r="J355" s="51" t="str">
        <f>IF(I355="","",IFERROR(COUNTIFS('Sales Funnel'!D:D,"Won",'Sales Funnel'!J:J,Insights!I355)/SUM(COUNTIFS('Sales Funnel'!D:D,{"Won","Lost"},'Sales Funnel'!J:J,Insights!I355)),0))</f>
        <v/>
      </c>
    </row>
    <row r="356" spans="10:10">
      <c r="J356" s="51" t="str">
        <f>IF(I356="","",IFERROR(COUNTIFS('Sales Funnel'!D:D,"Won",'Sales Funnel'!J:J,Insights!I356)/SUM(COUNTIFS('Sales Funnel'!D:D,{"Won","Lost"},'Sales Funnel'!J:J,Insights!I356)),0))</f>
        <v/>
      </c>
    </row>
    <row r="357" spans="10:10">
      <c r="J357" s="51" t="str">
        <f>IF(I357="","",IFERROR(COUNTIFS('Sales Funnel'!D:D,"Won",'Sales Funnel'!J:J,Insights!I357)/SUM(COUNTIFS('Sales Funnel'!D:D,{"Won","Lost"},'Sales Funnel'!J:J,Insights!I357)),0))</f>
        <v/>
      </c>
    </row>
    <row r="358" spans="10:10">
      <c r="J358" s="51" t="str">
        <f>IF(I358="","",IFERROR(COUNTIFS('Sales Funnel'!D:D,"Won",'Sales Funnel'!J:J,Insights!I358)/SUM(COUNTIFS('Sales Funnel'!D:D,{"Won","Lost"},'Sales Funnel'!J:J,Insights!I358)),0))</f>
        <v/>
      </c>
    </row>
    <row r="359" spans="10:10">
      <c r="J359" s="51" t="str">
        <f>IF(I359="","",IFERROR(COUNTIFS('Sales Funnel'!D:D,"Won",'Sales Funnel'!J:J,Insights!I359)/SUM(COUNTIFS('Sales Funnel'!D:D,{"Won","Lost"},'Sales Funnel'!J:J,Insights!I359)),0))</f>
        <v/>
      </c>
    </row>
    <row r="360" spans="10:10">
      <c r="J360" s="51" t="str">
        <f>IF(I360="","",IFERROR(COUNTIFS('Sales Funnel'!D:D,"Won",'Sales Funnel'!J:J,Insights!I360)/SUM(COUNTIFS('Sales Funnel'!D:D,{"Won","Lost"},'Sales Funnel'!J:J,Insights!I360)),0))</f>
        <v/>
      </c>
    </row>
    <row r="361" spans="10:10">
      <c r="J361" s="51" t="str">
        <f>IF(I361="","",IFERROR(COUNTIFS('Sales Funnel'!D:D,"Won",'Sales Funnel'!J:J,Insights!I361)/SUM(COUNTIFS('Sales Funnel'!D:D,{"Won","Lost"},'Sales Funnel'!J:J,Insights!I361)),0))</f>
        <v/>
      </c>
    </row>
    <row r="362" spans="10:10">
      <c r="J362" s="51" t="str">
        <f>IF(I362="","",IFERROR(COUNTIFS('Sales Funnel'!D:D,"Won",'Sales Funnel'!J:J,Insights!I362)/SUM(COUNTIFS('Sales Funnel'!D:D,{"Won","Lost"},'Sales Funnel'!J:J,Insights!I362)),0))</f>
        <v/>
      </c>
    </row>
    <row r="363" spans="10:10">
      <c r="J363" s="51" t="str">
        <f>IF(I363="","",IFERROR(COUNTIFS('Sales Funnel'!D:D,"Won",'Sales Funnel'!J:J,Insights!I363)/SUM(COUNTIFS('Sales Funnel'!D:D,{"Won","Lost"},'Sales Funnel'!J:J,Insights!I363)),0))</f>
        <v/>
      </c>
    </row>
    <row r="364" spans="10:10">
      <c r="J364" s="51" t="str">
        <f>IF(I364="","",IFERROR(COUNTIFS('Sales Funnel'!D:D,"Won",'Sales Funnel'!J:J,Insights!I364)/SUM(COUNTIFS('Sales Funnel'!D:D,{"Won","Lost"},'Sales Funnel'!J:J,Insights!I364)),0))</f>
        <v/>
      </c>
    </row>
    <row r="365" spans="10:10">
      <c r="J365" s="51" t="str">
        <f>IF(I365="","",IFERROR(COUNTIFS('Sales Funnel'!D:D,"Won",'Sales Funnel'!J:J,Insights!I365)/SUM(COUNTIFS('Sales Funnel'!D:D,{"Won","Lost"},'Sales Funnel'!J:J,Insights!I365)),0))</f>
        <v/>
      </c>
    </row>
    <row r="366" spans="10:10">
      <c r="J366" s="51" t="str">
        <f>IF(I366="","",IFERROR(COUNTIFS('Sales Funnel'!D:D,"Won",'Sales Funnel'!J:J,Insights!I366)/SUM(COUNTIFS('Sales Funnel'!D:D,{"Won","Lost"},'Sales Funnel'!J:J,Insights!I366)),0))</f>
        <v/>
      </c>
    </row>
    <row r="367" spans="10:10">
      <c r="J367" s="51" t="str">
        <f>IF(I367="","",IFERROR(COUNTIFS('Sales Funnel'!D:D,"Won",'Sales Funnel'!J:J,Insights!I367)/SUM(COUNTIFS('Sales Funnel'!D:D,{"Won","Lost"},'Sales Funnel'!J:J,Insights!I367)),0))</f>
        <v/>
      </c>
    </row>
    <row r="368" spans="10:10">
      <c r="J368" s="51" t="str">
        <f>IF(I368="","",IFERROR(COUNTIFS('Sales Funnel'!D:D,"Won",'Sales Funnel'!J:J,Insights!I368)/SUM(COUNTIFS('Sales Funnel'!D:D,{"Won","Lost"},'Sales Funnel'!J:J,Insights!I368)),0))</f>
        <v/>
      </c>
    </row>
    <row r="369" spans="10:10">
      <c r="J369" s="51" t="str">
        <f>IF(I369="","",IFERROR(COUNTIFS('Sales Funnel'!D:D,"Won",'Sales Funnel'!J:J,Insights!I369)/SUM(COUNTIFS('Sales Funnel'!D:D,{"Won","Lost"},'Sales Funnel'!J:J,Insights!I369)),0))</f>
        <v/>
      </c>
    </row>
    <row r="370" spans="10:10">
      <c r="J370" s="51" t="str">
        <f>IF(I370="","",IFERROR(COUNTIFS('Sales Funnel'!D:D,"Won",'Sales Funnel'!J:J,Insights!I370)/SUM(COUNTIFS('Sales Funnel'!D:D,{"Won","Lost"},'Sales Funnel'!J:J,Insights!I370)),0))</f>
        <v/>
      </c>
    </row>
    <row r="371" spans="10:10">
      <c r="J371" s="51" t="str">
        <f>IF(I371="","",IFERROR(COUNTIFS('Sales Funnel'!D:D,"Won",'Sales Funnel'!J:J,Insights!I371)/SUM(COUNTIFS('Sales Funnel'!D:D,{"Won","Lost"},'Sales Funnel'!J:J,Insights!I371)),0))</f>
        <v/>
      </c>
    </row>
    <row r="372" spans="10:10">
      <c r="J372" s="51" t="str">
        <f>IF(I372="","",IFERROR(COUNTIFS('Sales Funnel'!D:D,"Won",'Sales Funnel'!J:J,Insights!I372)/SUM(COUNTIFS('Sales Funnel'!D:D,{"Won","Lost"},'Sales Funnel'!J:J,Insights!I372)),0))</f>
        <v/>
      </c>
    </row>
    <row r="373" spans="10:10">
      <c r="J373" s="51" t="str">
        <f>IF(I373="","",IFERROR(COUNTIFS('Sales Funnel'!D:D,"Won",'Sales Funnel'!J:J,Insights!I373)/SUM(COUNTIFS('Sales Funnel'!D:D,{"Won","Lost"},'Sales Funnel'!J:J,Insights!I373)),0))</f>
        <v/>
      </c>
    </row>
    <row r="374" spans="10:10">
      <c r="J374" s="51" t="str">
        <f>IF(I374="","",IFERROR(COUNTIFS('Sales Funnel'!D:D,"Won",'Sales Funnel'!J:J,Insights!I374)/SUM(COUNTIFS('Sales Funnel'!D:D,{"Won","Lost"},'Sales Funnel'!J:J,Insights!I374)),0))</f>
        <v/>
      </c>
    </row>
    <row r="375" spans="10:10">
      <c r="J375" s="51" t="str">
        <f>IF(I375="","",IFERROR(COUNTIFS('Sales Funnel'!D:D,"Won",'Sales Funnel'!J:J,Insights!I375)/SUM(COUNTIFS('Sales Funnel'!D:D,{"Won","Lost"},'Sales Funnel'!J:J,Insights!I375)),0))</f>
        <v/>
      </c>
    </row>
    <row r="376" spans="10:10">
      <c r="J376" s="51" t="str">
        <f>IF(I376="","",IFERROR(COUNTIFS('Sales Funnel'!D:D,"Won",'Sales Funnel'!J:J,Insights!I376)/SUM(COUNTIFS('Sales Funnel'!D:D,{"Won","Lost"},'Sales Funnel'!J:J,Insights!I376)),0))</f>
        <v/>
      </c>
    </row>
    <row r="377" spans="10:10">
      <c r="J377" s="51" t="str">
        <f>IF(I377="","",IFERROR(COUNTIFS('Sales Funnel'!D:D,"Won",'Sales Funnel'!J:J,Insights!I377)/SUM(COUNTIFS('Sales Funnel'!D:D,{"Won","Lost"},'Sales Funnel'!J:J,Insights!I377)),0))</f>
        <v/>
      </c>
    </row>
    <row r="378" spans="10:10">
      <c r="J378" s="51" t="str">
        <f>IF(I378="","",IFERROR(COUNTIFS('Sales Funnel'!D:D,"Won",'Sales Funnel'!J:J,Insights!I378)/SUM(COUNTIFS('Sales Funnel'!D:D,{"Won","Lost"},'Sales Funnel'!J:J,Insights!I378)),0))</f>
        <v/>
      </c>
    </row>
    <row r="379" spans="10:10">
      <c r="J379" s="51" t="str">
        <f>IF(I379="","",IFERROR(COUNTIFS('Sales Funnel'!D:D,"Won",'Sales Funnel'!J:J,Insights!I379)/SUM(COUNTIFS('Sales Funnel'!D:D,{"Won","Lost"},'Sales Funnel'!J:J,Insights!I379)),0))</f>
        <v/>
      </c>
    </row>
    <row r="380" spans="10:10">
      <c r="J380" s="51" t="str">
        <f>IF(I380="","",IFERROR(COUNTIFS('Sales Funnel'!D:D,"Won",'Sales Funnel'!J:J,Insights!I380)/SUM(COUNTIFS('Sales Funnel'!D:D,{"Won","Lost"},'Sales Funnel'!J:J,Insights!I380)),0))</f>
        <v/>
      </c>
    </row>
    <row r="381" spans="10:10">
      <c r="J381" s="51" t="str">
        <f>IF(I381="","",IFERROR(COUNTIFS('Sales Funnel'!D:D,"Won",'Sales Funnel'!J:J,Insights!I381)/SUM(COUNTIFS('Sales Funnel'!D:D,{"Won","Lost"},'Sales Funnel'!J:J,Insights!I381)),0))</f>
        <v/>
      </c>
    </row>
    <row r="382" spans="10:10">
      <c r="J382" s="51" t="str">
        <f>IF(I382="","",IFERROR(COUNTIFS('Sales Funnel'!D:D,"Won",'Sales Funnel'!J:J,Insights!I382)/SUM(COUNTIFS('Sales Funnel'!D:D,{"Won","Lost"},'Sales Funnel'!J:J,Insights!I382)),0))</f>
        <v/>
      </c>
    </row>
    <row r="383" spans="10:10">
      <c r="J383" s="51" t="str">
        <f>IF(I383="","",IFERROR(COUNTIFS('Sales Funnel'!D:D,"Won",'Sales Funnel'!J:J,Insights!I383)/SUM(COUNTIFS('Sales Funnel'!D:D,{"Won","Lost"},'Sales Funnel'!J:J,Insights!I383)),0))</f>
        <v/>
      </c>
    </row>
    <row r="384" spans="10:10">
      <c r="J384" s="51" t="str">
        <f>IF(I384="","",IFERROR(COUNTIFS('Sales Funnel'!D:D,"Won",'Sales Funnel'!J:J,Insights!I384)/SUM(COUNTIFS('Sales Funnel'!D:D,{"Won","Lost"},'Sales Funnel'!J:J,Insights!I384)),0))</f>
        <v/>
      </c>
    </row>
    <row r="385" spans="10:10">
      <c r="J385" s="51" t="str">
        <f>IF(I385="","",IFERROR(COUNTIFS('Sales Funnel'!D:D,"Won",'Sales Funnel'!J:J,Insights!I385)/SUM(COUNTIFS('Sales Funnel'!D:D,{"Won","Lost"},'Sales Funnel'!J:J,Insights!I385)),0))</f>
        <v/>
      </c>
    </row>
    <row r="386" spans="10:10">
      <c r="J386" s="51" t="str">
        <f>IF(I386="","",IFERROR(COUNTIFS('Sales Funnel'!D:D,"Won",'Sales Funnel'!J:J,Insights!I386)/SUM(COUNTIFS('Sales Funnel'!D:D,{"Won","Lost"},'Sales Funnel'!J:J,Insights!I386)),0))</f>
        <v/>
      </c>
    </row>
    <row r="387" spans="10:10">
      <c r="J387" s="51" t="str">
        <f>IF(I387="","",IFERROR(COUNTIFS('Sales Funnel'!D:D,"Won",'Sales Funnel'!J:J,Insights!I387)/SUM(COUNTIFS('Sales Funnel'!D:D,{"Won","Lost"},'Sales Funnel'!J:J,Insights!I387)),0))</f>
        <v/>
      </c>
    </row>
    <row r="388" spans="10:10">
      <c r="J388" s="51" t="str">
        <f>IF(I388="","",IFERROR(COUNTIFS('Sales Funnel'!D:D,"Won",'Sales Funnel'!J:J,Insights!I388)/SUM(COUNTIFS('Sales Funnel'!D:D,{"Won","Lost"},'Sales Funnel'!J:J,Insights!I388)),0))</f>
        <v/>
      </c>
    </row>
    <row r="389" spans="10:10">
      <c r="J389" s="51" t="str">
        <f>IF(I389="","",IFERROR(COUNTIFS('Sales Funnel'!D:D,"Won",'Sales Funnel'!J:J,Insights!I389)/SUM(COUNTIFS('Sales Funnel'!D:D,{"Won","Lost"},'Sales Funnel'!J:J,Insights!I389)),0))</f>
        <v/>
      </c>
    </row>
    <row r="390" spans="10:10">
      <c r="J390" s="51" t="str">
        <f>IF(I390="","",IFERROR(COUNTIFS('Sales Funnel'!D:D,"Won",'Sales Funnel'!J:J,Insights!I390)/SUM(COUNTIFS('Sales Funnel'!D:D,{"Won","Lost"},'Sales Funnel'!J:J,Insights!I390)),0))</f>
        <v/>
      </c>
    </row>
    <row r="391" spans="10:10">
      <c r="J391" s="51" t="str">
        <f>IF(I391="","",IFERROR(COUNTIFS('Sales Funnel'!D:D,"Won",'Sales Funnel'!J:J,Insights!I391)/SUM(COUNTIFS('Sales Funnel'!D:D,{"Won","Lost"},'Sales Funnel'!J:J,Insights!I391)),0))</f>
        <v/>
      </c>
    </row>
    <row r="392" spans="10:10">
      <c r="J392" s="51" t="str">
        <f>IF(I392="","",IFERROR(COUNTIFS('Sales Funnel'!D:D,"Won",'Sales Funnel'!J:J,Insights!I392)/SUM(COUNTIFS('Sales Funnel'!D:D,{"Won","Lost"},'Sales Funnel'!J:J,Insights!I392)),0))</f>
        <v/>
      </c>
    </row>
    <row r="393" spans="10:10">
      <c r="J393" s="51" t="str">
        <f>IF(I393="","",IFERROR(COUNTIFS('Sales Funnel'!D:D,"Won",'Sales Funnel'!J:J,Insights!I393)/SUM(COUNTIFS('Sales Funnel'!D:D,{"Won","Lost"},'Sales Funnel'!J:J,Insights!I393)),0))</f>
        <v/>
      </c>
    </row>
    <row r="394" spans="10:10">
      <c r="J394" s="51" t="str">
        <f>IF(I394="","",IFERROR(COUNTIFS('Sales Funnel'!D:D,"Won",'Sales Funnel'!J:J,Insights!I394)/SUM(COUNTIFS('Sales Funnel'!D:D,{"Won","Lost"},'Sales Funnel'!J:J,Insights!I394)),0))</f>
        <v/>
      </c>
    </row>
    <row r="395" spans="10:10">
      <c r="J395" s="51" t="str">
        <f>IF(I395="","",IFERROR(COUNTIFS('Sales Funnel'!D:D,"Won",'Sales Funnel'!J:J,Insights!I395)/SUM(COUNTIFS('Sales Funnel'!D:D,{"Won","Lost"},'Sales Funnel'!J:J,Insights!I395)),0))</f>
        <v/>
      </c>
    </row>
    <row r="396" spans="10:10">
      <c r="J396" s="51" t="str">
        <f>IF(I396="","",IFERROR(COUNTIFS('Sales Funnel'!D:D,"Won",'Sales Funnel'!J:J,Insights!I396)/SUM(COUNTIFS('Sales Funnel'!D:D,{"Won","Lost"},'Sales Funnel'!J:J,Insights!I396)),0))</f>
        <v/>
      </c>
    </row>
    <row r="397" spans="10:10">
      <c r="J397" s="51" t="str">
        <f>IF(I397="","",IFERROR(COUNTIFS('Sales Funnel'!D:D,"Won",'Sales Funnel'!J:J,Insights!I397)/SUM(COUNTIFS('Sales Funnel'!D:D,{"Won","Lost"},'Sales Funnel'!J:J,Insights!I397)),0))</f>
        <v/>
      </c>
    </row>
    <row r="398" spans="10:10">
      <c r="J398" s="51" t="str">
        <f>IF(I398="","",IFERROR(COUNTIFS('Sales Funnel'!D:D,"Won",'Sales Funnel'!J:J,Insights!I398)/SUM(COUNTIFS('Sales Funnel'!D:D,{"Won","Lost"},'Sales Funnel'!J:J,Insights!I398)),0))</f>
        <v/>
      </c>
    </row>
    <row r="399" spans="10:10">
      <c r="J399" s="51" t="str">
        <f>IF(I399="","",IFERROR(COUNTIFS('Sales Funnel'!D:D,"Won",'Sales Funnel'!J:J,Insights!I399)/SUM(COUNTIFS('Sales Funnel'!D:D,{"Won","Lost"},'Sales Funnel'!J:J,Insights!I399)),0))</f>
        <v/>
      </c>
    </row>
    <row r="400" spans="10:10">
      <c r="J400" s="51" t="str">
        <f>IF(I400="","",IFERROR(COUNTIFS('Sales Funnel'!D:D,"Won",'Sales Funnel'!J:J,Insights!I400)/SUM(COUNTIFS('Sales Funnel'!D:D,{"Won","Lost"},'Sales Funnel'!J:J,Insights!I400)),0))</f>
        <v/>
      </c>
    </row>
    <row r="401" spans="10:10">
      <c r="J401" s="51" t="str">
        <f>IF(I401="","",IFERROR(COUNTIFS('Sales Funnel'!D:D,"Won",'Sales Funnel'!J:J,Insights!I401)/SUM(COUNTIFS('Sales Funnel'!D:D,{"Won","Lost"},'Sales Funnel'!J:J,Insights!I401)),0))</f>
        <v/>
      </c>
    </row>
    <row r="402" spans="10:10">
      <c r="J402" s="51" t="str">
        <f>IF(I402="","",IFERROR(COUNTIFS('Sales Funnel'!D:D,"Won",'Sales Funnel'!J:J,Insights!I402)/SUM(COUNTIFS('Sales Funnel'!D:D,{"Won","Lost"},'Sales Funnel'!J:J,Insights!I402)),0))</f>
        <v/>
      </c>
    </row>
    <row r="403" spans="10:10">
      <c r="J403" s="51" t="str">
        <f>IF(I403="","",IFERROR(COUNTIFS('Sales Funnel'!D:D,"Won",'Sales Funnel'!J:J,Insights!I403)/SUM(COUNTIFS('Sales Funnel'!D:D,{"Won","Lost"},'Sales Funnel'!J:J,Insights!I403)),0))</f>
        <v/>
      </c>
    </row>
    <row r="404" spans="10:10">
      <c r="J404" s="51" t="str">
        <f>IF(I404="","",IFERROR(COUNTIFS('Sales Funnel'!D:D,"Won",'Sales Funnel'!J:J,Insights!I404)/SUM(COUNTIFS('Sales Funnel'!D:D,{"Won","Lost"},'Sales Funnel'!J:J,Insights!I404)),0))</f>
        <v/>
      </c>
    </row>
    <row r="405" spans="10:10">
      <c r="J405" s="51" t="str">
        <f>IF(I405="","",IFERROR(COUNTIFS('Sales Funnel'!D:D,"Won",'Sales Funnel'!J:J,Insights!I405)/SUM(COUNTIFS('Sales Funnel'!D:D,{"Won","Lost"},'Sales Funnel'!J:J,Insights!I405)),0))</f>
        <v/>
      </c>
    </row>
    <row r="406" spans="10:10">
      <c r="J406" s="51" t="str">
        <f>IF(I406="","",IFERROR(COUNTIFS('Sales Funnel'!D:D,"Won",'Sales Funnel'!J:J,Insights!I406)/SUM(COUNTIFS('Sales Funnel'!D:D,{"Won","Lost"},'Sales Funnel'!J:J,Insights!I406)),0))</f>
        <v/>
      </c>
    </row>
    <row r="407" spans="10:10">
      <c r="J407" s="51" t="str">
        <f>IF(I407="","",IFERROR(COUNTIFS('Sales Funnel'!D:D,"Won",'Sales Funnel'!J:J,Insights!I407)/SUM(COUNTIFS('Sales Funnel'!D:D,{"Won","Lost"},'Sales Funnel'!J:J,Insights!I407)),0))</f>
        <v/>
      </c>
    </row>
    <row r="408" spans="10:10">
      <c r="J408" s="51" t="str">
        <f>IF(I408="","",IFERROR(COUNTIFS('Sales Funnel'!D:D,"Won",'Sales Funnel'!J:J,Insights!I408)/SUM(COUNTIFS('Sales Funnel'!D:D,{"Won","Lost"},'Sales Funnel'!J:J,Insights!I408)),0))</f>
        <v/>
      </c>
    </row>
    <row r="409" spans="10:10">
      <c r="J409" s="51" t="str">
        <f>IF(I409="","",IFERROR(COUNTIFS('Sales Funnel'!D:D,"Won",'Sales Funnel'!J:J,Insights!I409)/SUM(COUNTIFS('Sales Funnel'!D:D,{"Won","Lost"},'Sales Funnel'!J:J,Insights!I409)),0))</f>
        <v/>
      </c>
    </row>
    <row r="410" spans="10:10">
      <c r="J410" s="51" t="str">
        <f>IF(I410="","",IFERROR(COUNTIFS('Sales Funnel'!D:D,"Won",'Sales Funnel'!J:J,Insights!I410)/SUM(COUNTIFS('Sales Funnel'!D:D,{"Won","Lost"},'Sales Funnel'!J:J,Insights!I410)),0))</f>
        <v/>
      </c>
    </row>
    <row r="411" spans="10:10">
      <c r="J411" s="51" t="str">
        <f>IF(I411="","",IFERROR(COUNTIFS('Sales Funnel'!D:D,"Won",'Sales Funnel'!J:J,Insights!I411)/SUM(COUNTIFS('Sales Funnel'!D:D,{"Won","Lost"},'Sales Funnel'!J:J,Insights!I411)),0))</f>
        <v/>
      </c>
    </row>
    <row r="412" spans="10:10">
      <c r="J412" s="51" t="str">
        <f>IF(I412="","",IFERROR(COUNTIFS('Sales Funnel'!D:D,"Won",'Sales Funnel'!J:J,Insights!I412)/SUM(COUNTIFS('Sales Funnel'!D:D,{"Won","Lost"},'Sales Funnel'!J:J,Insights!I412)),0))</f>
        <v/>
      </c>
    </row>
    <row r="413" spans="10:10">
      <c r="J413" s="51" t="str">
        <f>IF(I413="","",IFERROR(COUNTIFS('Sales Funnel'!D:D,"Won",'Sales Funnel'!J:J,Insights!I413)/SUM(COUNTIFS('Sales Funnel'!D:D,{"Won","Lost"},'Sales Funnel'!J:J,Insights!I413)),0))</f>
        <v/>
      </c>
    </row>
    <row r="414" spans="10:10">
      <c r="J414" s="51" t="str">
        <f>IF(I414="","",IFERROR(COUNTIFS('Sales Funnel'!D:D,"Won",'Sales Funnel'!J:J,Insights!I414)/SUM(COUNTIFS('Sales Funnel'!D:D,{"Won","Lost"},'Sales Funnel'!J:J,Insights!I414)),0))</f>
        <v/>
      </c>
    </row>
    <row r="415" spans="10:10">
      <c r="J415" s="51" t="str">
        <f>IF(I415="","",IFERROR(COUNTIFS('Sales Funnel'!D:D,"Won",'Sales Funnel'!J:J,Insights!I415)/SUM(COUNTIFS('Sales Funnel'!D:D,{"Won","Lost"},'Sales Funnel'!J:J,Insights!I415)),0))</f>
        <v/>
      </c>
    </row>
    <row r="416" spans="10:10">
      <c r="J416" s="51" t="str">
        <f>IF(I416="","",IFERROR(COUNTIFS('Sales Funnel'!D:D,"Won",'Sales Funnel'!J:J,Insights!I416)/SUM(COUNTIFS('Sales Funnel'!D:D,{"Won","Lost"},'Sales Funnel'!J:J,Insights!I416)),0))</f>
        <v/>
      </c>
    </row>
    <row r="417" spans="10:10">
      <c r="J417" s="51" t="str">
        <f>IF(I417="","",IFERROR(COUNTIFS('Sales Funnel'!D:D,"Won",'Sales Funnel'!J:J,Insights!I417)/SUM(COUNTIFS('Sales Funnel'!D:D,{"Won","Lost"},'Sales Funnel'!J:J,Insights!I417)),0))</f>
        <v/>
      </c>
    </row>
    <row r="418" spans="10:10">
      <c r="J418" s="51" t="str">
        <f>IF(I418="","",IFERROR(COUNTIFS('Sales Funnel'!D:D,"Won",'Sales Funnel'!J:J,Insights!I418)/SUM(COUNTIFS('Sales Funnel'!D:D,{"Won","Lost"},'Sales Funnel'!J:J,Insights!I418)),0))</f>
        <v/>
      </c>
    </row>
    <row r="419" spans="10:10">
      <c r="J419" s="51" t="str">
        <f>IF(I419="","",IFERROR(COUNTIFS('Sales Funnel'!D:D,"Won",'Sales Funnel'!J:J,Insights!I419)/SUM(COUNTIFS('Sales Funnel'!D:D,{"Won","Lost"},'Sales Funnel'!J:J,Insights!I419)),0))</f>
        <v/>
      </c>
    </row>
    <row r="420" spans="10:10">
      <c r="J420" s="51" t="str">
        <f>IF(I420="","",IFERROR(COUNTIFS('Sales Funnel'!D:D,"Won",'Sales Funnel'!J:J,Insights!I420)/SUM(COUNTIFS('Sales Funnel'!D:D,{"Won","Lost"},'Sales Funnel'!J:J,Insights!I420)),0))</f>
        <v/>
      </c>
    </row>
    <row r="421" spans="10:10">
      <c r="J421" s="51" t="str">
        <f>IF(I421="","",IFERROR(COUNTIFS('Sales Funnel'!D:D,"Won",'Sales Funnel'!J:J,Insights!I421)/SUM(COUNTIFS('Sales Funnel'!D:D,{"Won","Lost"},'Sales Funnel'!J:J,Insights!I421)),0))</f>
        <v/>
      </c>
    </row>
    <row r="422" spans="10:10">
      <c r="J422" s="51" t="str">
        <f>IF(I422="","",IFERROR(COUNTIFS('Sales Funnel'!D:D,"Won",'Sales Funnel'!J:J,Insights!I422)/SUM(COUNTIFS('Sales Funnel'!D:D,{"Won","Lost"},'Sales Funnel'!J:J,Insights!I422)),0))</f>
        <v/>
      </c>
    </row>
    <row r="423" spans="10:10">
      <c r="J423" s="51" t="str">
        <f>IF(I423="","",IFERROR(COUNTIFS('Sales Funnel'!D:D,"Won",'Sales Funnel'!J:J,Insights!I423)/SUM(COUNTIFS('Sales Funnel'!D:D,{"Won","Lost"},'Sales Funnel'!J:J,Insights!I423)),0))</f>
        <v/>
      </c>
    </row>
    <row r="424" spans="10:10">
      <c r="J424" s="51" t="str">
        <f>IF(I424="","",IFERROR(COUNTIFS('Sales Funnel'!D:D,"Won",'Sales Funnel'!J:J,Insights!I424)/SUM(COUNTIFS('Sales Funnel'!D:D,{"Won","Lost"},'Sales Funnel'!J:J,Insights!I424)),0))</f>
        <v/>
      </c>
    </row>
    <row r="425" spans="10:10">
      <c r="J425" s="51" t="str">
        <f>IF(I425="","",IFERROR(COUNTIFS('Sales Funnel'!D:D,"Won",'Sales Funnel'!J:J,Insights!I425)/SUM(COUNTIFS('Sales Funnel'!D:D,{"Won","Lost"},'Sales Funnel'!J:J,Insights!I425)),0))</f>
        <v/>
      </c>
    </row>
    <row r="426" spans="10:10">
      <c r="J426" s="51" t="str">
        <f>IF(I426="","",IFERROR(COUNTIFS('Sales Funnel'!D:D,"Won",'Sales Funnel'!J:J,Insights!I426)/SUM(COUNTIFS('Sales Funnel'!D:D,{"Won","Lost"},'Sales Funnel'!J:J,Insights!I426)),0))</f>
        <v/>
      </c>
    </row>
    <row r="427" spans="10:10">
      <c r="J427" s="51" t="str">
        <f>IF(I427="","",IFERROR(COUNTIFS('Sales Funnel'!D:D,"Won",'Sales Funnel'!J:J,Insights!I427)/SUM(COUNTIFS('Sales Funnel'!D:D,{"Won","Lost"},'Sales Funnel'!J:J,Insights!I427)),0))</f>
        <v/>
      </c>
    </row>
    <row r="428" spans="10:10">
      <c r="J428" s="51" t="str">
        <f>IF(I428="","",IFERROR(COUNTIFS('Sales Funnel'!D:D,"Won",'Sales Funnel'!J:J,Insights!I428)/SUM(COUNTIFS('Sales Funnel'!D:D,{"Won","Lost"},'Sales Funnel'!J:J,Insights!I428)),0))</f>
        <v/>
      </c>
    </row>
    <row r="429" spans="10:10">
      <c r="J429" s="51" t="str">
        <f>IF(I429="","",IFERROR(COUNTIFS('Sales Funnel'!D:D,"Won",'Sales Funnel'!J:J,Insights!I429)/SUM(COUNTIFS('Sales Funnel'!D:D,{"Won","Lost"},'Sales Funnel'!J:J,Insights!I429)),0))</f>
        <v/>
      </c>
    </row>
    <row r="430" spans="10:10">
      <c r="J430" s="51" t="str">
        <f>IF(I430="","",IFERROR(COUNTIFS('Sales Funnel'!D:D,"Won",'Sales Funnel'!J:J,Insights!I430)/SUM(COUNTIFS('Sales Funnel'!D:D,{"Won","Lost"},'Sales Funnel'!J:J,Insights!I430)),0))</f>
        <v/>
      </c>
    </row>
    <row r="431" spans="10:10">
      <c r="J431" s="51" t="str">
        <f>IF(I431="","",IFERROR(COUNTIFS('Sales Funnel'!D:D,"Won",'Sales Funnel'!J:J,Insights!I431)/SUM(COUNTIFS('Sales Funnel'!D:D,{"Won","Lost"},'Sales Funnel'!J:J,Insights!I431)),0))</f>
        <v/>
      </c>
    </row>
    <row r="432" spans="10:10">
      <c r="J432" s="51" t="str">
        <f>IF(I432="","",IFERROR(COUNTIFS('Sales Funnel'!D:D,"Won",'Sales Funnel'!J:J,Insights!I432)/SUM(COUNTIFS('Sales Funnel'!D:D,{"Won","Lost"},'Sales Funnel'!J:J,Insights!I432)),0))</f>
        <v/>
      </c>
    </row>
  </sheetData>
  <sheetProtection algorithmName="SHA-512" hashValue="bCdo2AMaCiCkyhpaojvrFhDRcWIdDyImzuRwAASn0IFbJng9NCz9HHVKf2W03Ml0rDWM/RHFqmazQhdWAI4y0A==" saltValue="EsaOmpxBeQHAKicGnfNq0w==" spinCount="100000" sheet="1" objects="1" scenarios="1"/>
  <mergeCells count="2">
    <mergeCell ref="F15:G15"/>
    <mergeCell ref="I15:J15"/>
  </mergeCells>
  <pageMargins left="0.75" right="0.75" top="1" bottom="1" header="0.5" footer="0.5"/>
  <pageSetup paperSize="9" orientation="portrait" horizontalDpi="4294967292" verticalDpi="4294967292"/>
  <ignoredErrors>
    <ignoredError sqref="E21:E22 H60 H44:H59 F37:F245 H39:H41 E60 C17 H21:H28 O21:XFD28 H29:H38 O29:XFD38 K60 K42:K59 K39:K41 I228:I229 J16:J432 O60:XFD60 O42:XFD59 O39:XFD41 E26:E51 G37:G66 G67:G288 M16:M379 L23:L249 D188:D304 E24 H42:H43 F17:G36 J5 A21:A187 I21:I22 I23:I227 E53:E59 C188:C272" emptyCellReference="1"/>
  </ignoredErrors>
  <drawing r:id="rId1"/>
  <legacy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0000000-0002-0000-0300-000000000000}">
          <x14:formula1>
            <xm:f>'Settings &amp; Instructions'!$A$17:$A$76</xm:f>
          </x14:formula1>
          <xm:sqref>C2</xm:sqref>
        </x14:dataValidation>
      </x14:dataValidations>
    </ex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Checklist</vt:lpstr>
      <vt:lpstr>Sales Funnel</vt:lpstr>
      <vt:lpstr>Settings &amp; Instructions</vt:lpstr>
      <vt:lpstr>Insights</vt:lpstr>
      <vt:lpstr>Stages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Jeroen Corthout</cp:lastModifiedBy>
  <dcterms:created xsi:type="dcterms:W3CDTF">2015-12-04T12:10:19Z</dcterms:created>
  <dcterms:modified xsi:type="dcterms:W3CDTF">2025-01-22T14:16:46Z</dcterms:modified>
</cp:coreProperties>
</file>