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44" windowWidth="22116" windowHeight="8760"/>
  </bookViews>
  <sheets>
    <sheet name="EÜR2017" sheetId="1" r:id="rId1"/>
    <sheet name="Einnahmen-Ausgaben-Positionen" sheetId="2" r:id="rId2"/>
  </sheets>
  <calcPr calcId="145621"/>
</workbook>
</file>

<file path=xl/calcChain.xml><?xml version="1.0" encoding="utf-8"?>
<calcChain xmlns="http://schemas.openxmlformats.org/spreadsheetml/2006/main">
  <c r="I38" i="1" l="1"/>
  <c r="F39" i="1" s="1"/>
  <c r="J39" i="1" s="1"/>
  <c r="J35" i="1"/>
  <c r="I34" i="1"/>
  <c r="J34" i="1" s="1"/>
  <c r="J33" i="1"/>
  <c r="F33" i="1"/>
  <c r="J32" i="1"/>
  <c r="A32" i="2"/>
  <c r="A33" i="2" s="1"/>
  <c r="A34" i="2" s="1"/>
  <c r="A35" i="2" s="1"/>
  <c r="G46" i="1"/>
  <c r="J45" i="1"/>
  <c r="J43" i="1"/>
  <c r="I45" i="1"/>
  <c r="F43" i="1"/>
  <c r="J37" i="1"/>
  <c r="G21" i="1"/>
  <c r="J28" i="1"/>
  <c r="I31" i="1"/>
  <c r="J31" i="1" s="1"/>
  <c r="I30" i="1"/>
  <c r="J30" i="1" s="1"/>
  <c r="I29" i="1"/>
  <c r="J29" i="1" s="1"/>
  <c r="I27" i="1"/>
  <c r="J27" i="1" s="1"/>
  <c r="I26" i="1"/>
  <c r="J26" i="1" s="1"/>
  <c r="I25" i="1"/>
  <c r="J25" i="1" s="1"/>
  <c r="I24" i="1"/>
  <c r="J24" i="1" s="1"/>
  <c r="I20" i="1"/>
  <c r="J20" i="1" s="1"/>
  <c r="I19" i="1"/>
  <c r="J19" i="1" s="1"/>
  <c r="I18" i="1"/>
  <c r="J18" i="1" s="1"/>
  <c r="J38" i="1" l="1"/>
  <c r="F36" i="1"/>
  <c r="J36" i="1" l="1"/>
  <c r="G40" i="1"/>
  <c r="G48" i="1" s="1"/>
</calcChain>
</file>

<file path=xl/comments1.xml><?xml version="1.0" encoding="utf-8"?>
<comments xmlns="http://schemas.openxmlformats.org/spreadsheetml/2006/main">
  <authors>
    <author>Maik Schiemann</author>
  </authors>
  <commentList>
    <comment ref="A15" authorId="0">
      <text>
        <r>
          <rPr>
            <b/>
            <sz val="9"/>
            <color indexed="81"/>
            <rFont val="Tahoma"/>
            <family val="2"/>
          </rPr>
          <t>Abkürzungen:
E1 u.s.w.: für Einnahmenbelege
A1 u.s.w.: für Ausgabenbelege
A8S3 u.s.w.: Kontoauszugsnummer (hier 8) und Kto.auszugsblatt (hier Seite 3) -&gt; also das dritte Blatt des Kto.auszuges Nr. 8.
Bar1 u.s.w.: Barbelege (bei Barzahlung)
AV1 u.s.w.: für Anlagevermögen.
WICHTIG: Zu jeder Einnahme und Betriebsausgabe sollte ein Beleg vorliegen (notfalls ein selbstgeschriebener Eigenbeleg). Die Einnahmen- und Ausgabenbelege aus dieser Tabelle sollten einfach auffindbar sein. I.d.R. heftet man die Belege chronologisch oder sortiert nach Einnahmen/Ausgaben/Belegnr. in einen Leitz-Ordner und notiert auf allen Einzelbelegen bspw. oben rechts handschriftlich die Belegnummer.</t>
        </r>
      </text>
    </comment>
    <comment ref="E15" authorId="0">
      <text>
        <r>
          <rPr>
            <b/>
            <sz val="9"/>
            <color indexed="81"/>
            <rFont val="Tahoma"/>
            <family val="2"/>
          </rPr>
          <t>Alle Betriebsausgaben und Betriebsausgaben müssen in die Einnahmen- und Ausgabenpostionen der amtlichen Anlage EÜR zugeordnet werden. Wir empfehlen, dies möglichst vorzubereiten (die Zeitersparnis beim Steuerbüro führt i.d.R. zu niedrigeren Gebühren). Die gängigsten Einnahmen-und Ausgabenposititonen finden Sie anbei im Arbeitsblatt "Einnahmen-Ausgaben-Postitionen".</t>
        </r>
      </text>
    </comment>
  </commentList>
</comments>
</file>

<file path=xl/sharedStrings.xml><?xml version="1.0" encoding="utf-8"?>
<sst xmlns="http://schemas.openxmlformats.org/spreadsheetml/2006/main" count="177" uniqueCount="142">
  <si>
    <t>Vorname, Name, Steuernummer</t>
  </si>
  <si>
    <t>Bezeichnung</t>
  </si>
  <si>
    <t>Datum</t>
  </si>
  <si>
    <t>Betrag</t>
  </si>
  <si>
    <t>Summe</t>
  </si>
  <si>
    <t>Netto</t>
  </si>
  <si>
    <t>Einnahmen</t>
  </si>
  <si>
    <t>Ausgaben</t>
  </si>
  <si>
    <t>Post</t>
  </si>
  <si>
    <t>BEISPIELHAFTE VORLAGE FÜR DIE EIGENE ERFASSUNG DER BELEGE</t>
  </si>
  <si>
    <t>ZWECKS ÜBERLEITUNG IN DIE ANLAGE EÜR (EINNAHMEN-AUSGABEN-ÜBERSCHUSSRECHNUNG)</t>
  </si>
  <si>
    <t>Diese Vorlage wird kostenlos und unverbindlich bereitgestellt durch die WKO Wirtschaftskanzlei Oberalster GmbH</t>
  </si>
  <si>
    <t>Gewinnermittlung gemäß § 4 Abs. 3 EStG für das Kalenderjahr</t>
  </si>
  <si>
    <t>2017</t>
  </si>
  <si>
    <t>ggf. USt/VSt</t>
  </si>
  <si>
    <t>Rechnungsnummer 17001</t>
  </si>
  <si>
    <t>Rechnungsnummer 17003</t>
  </si>
  <si>
    <t>Rechnungsnummer 17002</t>
  </si>
  <si>
    <t>E2 A9S4</t>
  </si>
  <si>
    <t>E3 A10S4</t>
  </si>
  <si>
    <t>E1 A8S3</t>
  </si>
  <si>
    <t>A2 A8S1</t>
  </si>
  <si>
    <t>A3 A8S1</t>
  </si>
  <si>
    <t>Bar1</t>
  </si>
  <si>
    <t>Bar2</t>
  </si>
  <si>
    <t>Bar3</t>
  </si>
  <si>
    <t>Bar4</t>
  </si>
  <si>
    <t>Bar5</t>
  </si>
  <si>
    <t>A1 A8S1</t>
  </si>
  <si>
    <t>Staples</t>
  </si>
  <si>
    <t xml:space="preserve">Stempel </t>
  </si>
  <si>
    <t>Staples - Bürozubehör</t>
  </si>
  <si>
    <t>Stempel Malter (betr. div. Arbeitsstempel)</t>
  </si>
  <si>
    <t>Computer-Netzwerkgerät</t>
  </si>
  <si>
    <t>Umsatzsteuer-Vorauszahlung für Juli 2017</t>
  </si>
  <si>
    <t>Belegnr./Kto.ausz.</t>
  </si>
  <si>
    <t>Ggf. Notizen</t>
  </si>
  <si>
    <t xml:space="preserve"> </t>
  </si>
  <si>
    <t>Berufs-Haftpflichtversicherung</t>
  </si>
  <si>
    <t>Bar6</t>
  </si>
  <si>
    <t>ohne VSt</t>
  </si>
  <si>
    <t>Computer: Kaufpreis EUR 1.190,00</t>
  </si>
  <si>
    <t>3 Jahre Nutzungsdauer, Anteilige Abschreibung</t>
  </si>
  <si>
    <t>Drucker: Kaufpreis EUR 410,00</t>
  </si>
  <si>
    <t>Sofortabschreibung für GWG</t>
  </si>
  <si>
    <t>AV1</t>
  </si>
  <si>
    <t>AV2</t>
  </si>
  <si>
    <r>
      <t>Steuerberatungsgesellschaft (</t>
    </r>
    <r>
      <rPr>
        <b/>
        <u/>
        <sz val="11"/>
        <color theme="1"/>
        <rFont val="Calibri"/>
        <family val="2"/>
        <scheme val="minor"/>
      </rPr>
      <t>www.steuerberater-oberalster.de</t>
    </r>
    <r>
      <rPr>
        <b/>
        <sz val="11"/>
        <color theme="1"/>
        <rFont val="Calibri"/>
        <family val="2"/>
        <scheme val="minor"/>
      </rPr>
      <t>). Sämtliche Änderungen bleiben vorbehalten.</t>
    </r>
  </si>
  <si>
    <t>Zeile EÜR 2016</t>
  </si>
  <si>
    <t>Text EÜR 2017</t>
  </si>
  <si>
    <t>Betriebseinnahmen als ust.licher Kleinunternehmer</t>
  </si>
  <si>
    <t>Umsatzsteuerpflichtige Betriebseinnahmen</t>
  </si>
  <si>
    <t>Betriebseinnahmen gem. §13b UStG &amp; ust.freie BE</t>
  </si>
  <si>
    <t>Vereinnahmte Umsatzsteuer</t>
  </si>
  <si>
    <t>vom Finanzamt erstattete Umsatzsteuer</t>
  </si>
  <si>
    <t>Erlös aus Veräußerung/Entnahme von Anlagevermögen</t>
  </si>
  <si>
    <t>Private KFZ-Nutzung</t>
  </si>
  <si>
    <t>Sonstige Sach-,Nutzungs-,Leistungsentnahmen</t>
  </si>
  <si>
    <t>Betriebsausgabenpauschale für bestimmte Berufsgruppen</t>
  </si>
  <si>
    <t>Waren, Rohstoffe, Hilfsstoffe</t>
  </si>
  <si>
    <t>Bezogene Fremdleistungen</t>
  </si>
  <si>
    <t>Personalkosten (Löhne/Gehälter/SV)</t>
  </si>
  <si>
    <t>Abschreibug auf unbewegliche Wirtschaftsgüter</t>
  </si>
  <si>
    <t>Abschreibung auf immaterielle Wirtschaftsgüter</t>
  </si>
  <si>
    <t>Abschreibung auf bewegliche Wirtschaftsgüter</t>
  </si>
  <si>
    <t>Sonderabschreibug gem. § 7 g Abs. 5, 6 EStG</t>
  </si>
  <si>
    <t>Aufwendungen für geringwertige Wirtschaftsgüter</t>
  </si>
  <si>
    <t>Abschreibung (bei Anlagenkauf &gt; 150 EUR)</t>
  </si>
  <si>
    <t>häufige Positionen Einnahmen-Ausgabenpostition in Anlage EÜR 2016</t>
  </si>
  <si>
    <t>Restbuchwert der ausgeschiedenen WG</t>
  </si>
  <si>
    <t>Miete/Pacht für Geschäftsräume</t>
  </si>
  <si>
    <t>Aufwendungen für doppelte Haushaltsführung</t>
  </si>
  <si>
    <t>Sonstige Aufwendungen für betrieblich genutzte Grundstücke</t>
  </si>
  <si>
    <t>Aufwendungen für Telekommunikation</t>
  </si>
  <si>
    <t>Übernachtungs- und Reisenebenkosten</t>
  </si>
  <si>
    <t>Fortbildungskosten</t>
  </si>
  <si>
    <t>Kosten für Rechts- und Steuerberatung, Buchführung</t>
  </si>
  <si>
    <t>Miete/Leasing für bewegliche Wirtschaftsgüter (ohne KFZ)</t>
  </si>
  <si>
    <t>Beiträge, Gebühren, Abgaben,Versicherungen</t>
  </si>
  <si>
    <t>Werbekosten</t>
  </si>
  <si>
    <t>Schuldzinsen zur Finanzierung von Anlagevermögen</t>
  </si>
  <si>
    <t>Sonstige Schuldzinsen</t>
  </si>
  <si>
    <t>Gezahlte Vorsteuerbeträge</t>
  </si>
  <si>
    <t>An das Finanzamt gezahlte Ust</t>
  </si>
  <si>
    <t>Übrige Betriebsausgaben</t>
  </si>
  <si>
    <t>Geschenke</t>
  </si>
  <si>
    <t>Bewirtungsaufwendungen</t>
  </si>
  <si>
    <t>Verpflegungsmehraufwendungen</t>
  </si>
  <si>
    <t>Aufwendungen für häusliches Arbeitszimmer</t>
  </si>
  <si>
    <t>Sostige beschränkt abziehbaren Betriebsausgaben</t>
  </si>
  <si>
    <t>Gewerbesteuer</t>
  </si>
  <si>
    <t>KFZ-Leasingkosten</t>
  </si>
  <si>
    <t>KFZ-Steuern, Versicherungen</t>
  </si>
  <si>
    <t>Sonstige tatsächliche Fahrzeugkosten</t>
  </si>
  <si>
    <t>Fahrtkosten für nicht zum Betriebsvermögen gehörende Fahrzeuge</t>
  </si>
  <si>
    <t>BE Kleinunternehmer</t>
  </si>
  <si>
    <t>BE 19%</t>
  </si>
  <si>
    <t>BE 13b</t>
  </si>
  <si>
    <t>ggf. Text kurz</t>
  </si>
  <si>
    <t>Fremdleistungen</t>
  </si>
  <si>
    <t>Personalkosten</t>
  </si>
  <si>
    <t>AfA bewegl. WG</t>
  </si>
  <si>
    <t>AfA immat. WG</t>
  </si>
  <si>
    <t>GWG-Sofortabschr.</t>
  </si>
  <si>
    <t>Telefon/Internet</t>
  </si>
  <si>
    <t>Fortbildung</t>
  </si>
  <si>
    <t>Reisekosten</t>
  </si>
  <si>
    <t>StB/RA</t>
  </si>
  <si>
    <t>Zinsen</t>
  </si>
  <si>
    <t>Übrige BA</t>
  </si>
  <si>
    <t>Bewirtung</t>
  </si>
  <si>
    <t>Verpfegung</t>
  </si>
  <si>
    <t>KFZ-Leasing</t>
  </si>
  <si>
    <t>KFZ-Steuer/Vers.</t>
  </si>
  <si>
    <t>KFZ-Sonstiges</t>
  </si>
  <si>
    <t>Fahrtkosten</t>
  </si>
  <si>
    <t>Beitr/Gebü/Abg/Vers.</t>
  </si>
  <si>
    <t>USt-VZ</t>
  </si>
  <si>
    <t>Bar7</t>
  </si>
  <si>
    <t xml:space="preserve">Verpflegungsmehraufwand Pauschale &gt;8 Std. </t>
  </si>
  <si>
    <t>Bar8</t>
  </si>
  <si>
    <t>100 km Reise mit privatem PKW</t>
  </si>
  <si>
    <t>A4 A9S4</t>
  </si>
  <si>
    <t xml:space="preserve">Abbuchung Telekom </t>
  </si>
  <si>
    <t>A5 A9S4</t>
  </si>
  <si>
    <t>A6 A9S3</t>
  </si>
  <si>
    <t>A7 A10S3</t>
  </si>
  <si>
    <t>Abbuchung Zinsen für Betriebsdarlehen</t>
  </si>
  <si>
    <t>Bar9</t>
  </si>
  <si>
    <t>Vorläufiger Überschuss</t>
  </si>
  <si>
    <t>Bewirtung Max Muster</t>
  </si>
  <si>
    <t xml:space="preserve">   sind nur 70% der Bewirtungskosten abziehbar, i.d.R. werden pauschal 80% der gesamten Telefonkosten steuerlich anerkannt;</t>
  </si>
  <si>
    <t>Hinweise: Bei der Überleitung in die Anlage EÜR sind noch einige steuerliche Besonderheiten zu beachten - bspw.</t>
  </si>
  <si>
    <t xml:space="preserve">   ggf. können Sonderabschreibungen der Investitionsabzugsbeträge berücksichtigt werden; i.d.R. empfiehlt sich eine Verprobung der</t>
  </si>
  <si>
    <t xml:space="preserve">   Bei Verwendung dieser beispielhaften Vorlage kann das Steuerbüro die Einnahmen/Ausgaben i.d.R. zügig in die amtliche Anlage EÜR überleiten.</t>
  </si>
  <si>
    <t xml:space="preserve">   Wir empfehlen deshalb vorsorglich, einen Steuerberater für die finale Ausfertigung der amtlichen Anlage EÜR hinzuzuziehen.</t>
  </si>
  <si>
    <t>Hinweis: I.d.R. müssen die monatlichen Umsätze und die monatlichen Vorsteuern mit der Umsatzsteuer-Voranmeldung an das Finanzamt</t>
  </si>
  <si>
    <t>übermittelt werden - vorsorglich sollte abgestimmt werden, ob Sie die USt-Voranmeldungen mit dieser Vorlage selbst erledigen möchten</t>
  </si>
  <si>
    <t xml:space="preserve"> (und damit Buchhaltungskosten sparen können) oder ob das Steuerbüro die USt-Voranmeldungen für Sie übernimmt.</t>
  </si>
  <si>
    <t xml:space="preserve">   Jahres-Umsatzsteuer nebst Abstimmung zu den USt-Vorauszahlungen. Teilweise sind weitere Betriebsausgaben abziehbar (ggf. bspw. Arbeitszimmer, Verpflegungs-</t>
  </si>
  <si>
    <t xml:space="preserve">   mehraufwand?) etc. Auch außersteuerliche Aspekte (bspw. Krankenversicherungsbeiträge in freiwilliger gesetzl. KV, ggf. Elterngeld etc.) können relevant sein.</t>
  </si>
  <si>
    <t>ggf. Pos.zuordnung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</si>
</sst>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€&quot;_-;\-* #,##0.00\ &quot;€&quot;_-;_-* &quot;-&quot;??\ &quot;€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b/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2">
    <xf numFmtId="0" fontId="0" fillId="0" borderId="0" xfId="0"/>
    <xf numFmtId="44" fontId="0" fillId="0" borderId="0" xfId="1" applyFont="1"/>
    <xf numFmtId="0" fontId="2" fillId="0" borderId="0" xfId="0" applyFont="1"/>
    <xf numFmtId="0" fontId="0" fillId="0" borderId="1" xfId="0" applyBorder="1" applyAlignment="1">
      <alignment horizontal="centerContinuous"/>
    </xf>
    <xf numFmtId="44" fontId="0" fillId="2" borderId="0" xfId="1" applyFont="1" applyFill="1"/>
    <xf numFmtId="0" fontId="0" fillId="2" borderId="0" xfId="0" applyFill="1"/>
    <xf numFmtId="0" fontId="0" fillId="0" borderId="0" xfId="0" applyAlignment="1">
      <alignment horizontal="center"/>
    </xf>
    <xf numFmtId="14" fontId="0" fillId="0" borderId="1" xfId="0" applyNumberFormat="1" applyBorder="1" applyAlignment="1">
      <alignment horizontal="center"/>
    </xf>
    <xf numFmtId="44" fontId="0" fillId="2" borderId="1" xfId="1" applyFont="1" applyFill="1" applyBorder="1"/>
    <xf numFmtId="14" fontId="0" fillId="0" borderId="0" xfId="0" applyNumberFormat="1" applyAlignment="1">
      <alignment horizontal="center"/>
    </xf>
    <xf numFmtId="0" fontId="0" fillId="0" borderId="0" xfId="0" applyFill="1" applyBorder="1"/>
    <xf numFmtId="0" fontId="0" fillId="3" borderId="0" xfId="0" applyFill="1"/>
    <xf numFmtId="0" fontId="0" fillId="0" borderId="1" xfId="0" applyBorder="1"/>
    <xf numFmtId="0" fontId="2" fillId="0" borderId="1" xfId="0" applyFont="1" applyBorder="1" applyAlignment="1">
      <alignment horizontal="left"/>
    </xf>
    <xf numFmtId="0" fontId="2" fillId="3" borderId="0" xfId="0" applyFont="1" applyFill="1"/>
    <xf numFmtId="0" fontId="0" fillId="0" borderId="1" xfId="0" applyBorder="1" applyAlignment="1">
      <alignment horizontal="center"/>
    </xf>
    <xf numFmtId="0" fontId="2" fillId="0" borderId="0" xfId="0" applyFont="1" applyFill="1"/>
    <xf numFmtId="14" fontId="0" fillId="0" borderId="0" xfId="0" applyNumberFormat="1" applyFill="1"/>
    <xf numFmtId="0" fontId="0" fillId="0" borderId="0" xfId="0" applyFill="1"/>
    <xf numFmtId="44" fontId="0" fillId="0" borderId="0" xfId="1" applyFont="1" applyFill="1"/>
    <xf numFmtId="44" fontId="0" fillId="0" borderId="1" xfId="1" applyFont="1" applyFill="1" applyBorder="1"/>
    <xf numFmtId="0" fontId="2" fillId="0" borderId="0" xfId="0" applyFont="1" applyBorder="1"/>
    <xf numFmtId="0" fontId="0" fillId="0" borderId="0" xfId="0" applyBorder="1"/>
    <xf numFmtId="44" fontId="0" fillId="3" borderId="0" xfId="1" applyFont="1" applyFill="1"/>
    <xf numFmtId="44" fontId="0" fillId="0" borderId="1" xfId="1" applyFont="1" applyBorder="1"/>
    <xf numFmtId="44" fontId="0" fillId="0" borderId="1" xfId="1" applyFont="1" applyBorder="1" applyAlignment="1">
      <alignment horizontal="centerContinuous"/>
    </xf>
    <xf numFmtId="44" fontId="0" fillId="0" borderId="1" xfId="1" applyFont="1" applyBorder="1" applyAlignment="1">
      <alignment horizontal="center"/>
    </xf>
    <xf numFmtId="44" fontId="0" fillId="0" borderId="0" xfId="1" applyFont="1" applyAlignment="1">
      <alignment horizontal="center"/>
    </xf>
    <xf numFmtId="44" fontId="0" fillId="0" borderId="0" xfId="1" applyFont="1" applyBorder="1"/>
    <xf numFmtId="44" fontId="2" fillId="0" borderId="2" xfId="1" applyFont="1" applyBorder="1"/>
    <xf numFmtId="44" fontId="2" fillId="0" borderId="0" xfId="1" applyFont="1" applyBorder="1"/>
    <xf numFmtId="44" fontId="2" fillId="3" borderId="1" xfId="1" applyFont="1" applyFill="1" applyBorder="1"/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56"/>
  <sheetViews>
    <sheetView tabSelected="1" workbookViewId="0"/>
  </sheetViews>
  <sheetFormatPr baseColWidth="10" defaultRowHeight="14.4" x14ac:dyDescent="0.3"/>
  <cols>
    <col min="1" max="1" width="16.21875" customWidth="1"/>
    <col min="3" max="3" width="0.88671875" customWidth="1"/>
    <col min="4" max="4" width="42.44140625" bestFit="1" customWidth="1"/>
    <col min="5" max="5" width="20.33203125" customWidth="1"/>
    <col min="6" max="7" width="11.5546875" style="1"/>
    <col min="8" max="8" width="1.88671875" customWidth="1"/>
    <col min="9" max="10" width="11.5546875" style="1"/>
    <col min="11" max="11" width="1.44140625" style="1" customWidth="1"/>
    <col min="12" max="12" width="28.44140625" bestFit="1" customWidth="1"/>
    <col min="13" max="13" width="1.5546875" customWidth="1"/>
  </cols>
  <sheetData>
    <row r="1" spans="1:12" x14ac:dyDescent="0.3">
      <c r="A1" s="14" t="s">
        <v>0</v>
      </c>
      <c r="B1" s="11"/>
      <c r="C1" s="11"/>
      <c r="D1" s="11"/>
      <c r="E1" s="11"/>
      <c r="F1" s="23"/>
      <c r="G1" s="23"/>
      <c r="H1" s="11"/>
      <c r="K1"/>
    </row>
    <row r="2" spans="1:12" x14ac:dyDescent="0.3">
      <c r="K2"/>
    </row>
    <row r="3" spans="1:12" x14ac:dyDescent="0.3">
      <c r="A3" s="14" t="s">
        <v>9</v>
      </c>
      <c r="B3" s="11"/>
      <c r="C3" s="11"/>
      <c r="D3" s="11"/>
      <c r="E3" s="11"/>
      <c r="F3" s="23"/>
      <c r="G3" s="23"/>
      <c r="H3" s="11"/>
      <c r="K3"/>
    </row>
    <row r="4" spans="1:12" x14ac:dyDescent="0.3">
      <c r="A4" s="14" t="s">
        <v>10</v>
      </c>
      <c r="B4" s="11"/>
      <c r="C4" s="11"/>
      <c r="D4" s="11"/>
      <c r="E4" s="11"/>
      <c r="F4" s="23"/>
      <c r="G4" s="23"/>
      <c r="H4" s="11"/>
      <c r="K4"/>
    </row>
    <row r="5" spans="1:12" x14ac:dyDescent="0.3">
      <c r="A5" s="2"/>
      <c r="K5"/>
    </row>
    <row r="6" spans="1:12" x14ac:dyDescent="0.3">
      <c r="A6" s="14" t="s">
        <v>11</v>
      </c>
      <c r="B6" s="11"/>
      <c r="C6" s="11"/>
      <c r="D6" s="11"/>
      <c r="E6" s="11"/>
      <c r="F6" s="23"/>
      <c r="G6" s="23"/>
      <c r="H6" s="11"/>
      <c r="K6"/>
    </row>
    <row r="7" spans="1:12" x14ac:dyDescent="0.3">
      <c r="A7" s="14" t="s">
        <v>47</v>
      </c>
      <c r="B7" s="11"/>
      <c r="C7" s="11"/>
      <c r="D7" s="11"/>
      <c r="E7" s="11"/>
      <c r="F7" s="23"/>
      <c r="G7" s="23"/>
      <c r="H7" s="11"/>
    </row>
    <row r="8" spans="1:12" x14ac:dyDescent="0.3">
      <c r="A8" s="14"/>
      <c r="B8" s="11"/>
      <c r="C8" s="11"/>
      <c r="D8" s="11"/>
      <c r="E8" s="11"/>
      <c r="F8" s="23"/>
      <c r="G8" s="23"/>
      <c r="H8" s="11"/>
    </row>
    <row r="9" spans="1:12" x14ac:dyDescent="0.3">
      <c r="A9" s="14" t="s">
        <v>136</v>
      </c>
      <c r="B9" s="11"/>
      <c r="C9" s="11"/>
      <c r="D9" s="11"/>
      <c r="E9" s="11"/>
      <c r="F9" s="23"/>
      <c r="G9" s="23"/>
      <c r="H9" s="11"/>
    </row>
    <row r="10" spans="1:12" x14ac:dyDescent="0.3">
      <c r="A10" s="14" t="s">
        <v>137</v>
      </c>
      <c r="B10" s="11"/>
      <c r="C10" s="11"/>
      <c r="D10" s="11"/>
      <c r="E10" s="11"/>
      <c r="F10" s="23"/>
      <c r="G10" s="23"/>
      <c r="H10" s="11"/>
    </row>
    <row r="11" spans="1:12" x14ac:dyDescent="0.3">
      <c r="A11" s="14" t="s">
        <v>138</v>
      </c>
      <c r="B11" s="11"/>
      <c r="C11" s="11"/>
      <c r="D11" s="11"/>
      <c r="E11" s="11"/>
      <c r="F11" s="23"/>
      <c r="G11" s="23"/>
      <c r="H11" s="11"/>
    </row>
    <row r="12" spans="1:12" s="18" customFormat="1" x14ac:dyDescent="0.3">
      <c r="A12" s="16"/>
      <c r="F12" s="19"/>
      <c r="G12" s="19"/>
      <c r="I12" s="19"/>
      <c r="J12" s="19"/>
      <c r="K12" s="19"/>
    </row>
    <row r="13" spans="1:12" x14ac:dyDescent="0.3">
      <c r="A13" s="13" t="s">
        <v>12</v>
      </c>
      <c r="B13" s="12"/>
      <c r="C13" s="3"/>
      <c r="D13" s="3"/>
      <c r="E13" s="3"/>
      <c r="F13" s="31" t="s">
        <v>13</v>
      </c>
      <c r="G13" s="25"/>
    </row>
    <row r="14" spans="1:12" x14ac:dyDescent="0.3">
      <c r="I14" s="4"/>
      <c r="J14" s="4"/>
      <c r="K14" s="4"/>
      <c r="L14" s="5"/>
    </row>
    <row r="15" spans="1:12" x14ac:dyDescent="0.3">
      <c r="A15" s="12" t="s">
        <v>35</v>
      </c>
      <c r="B15" s="7" t="s">
        <v>2</v>
      </c>
      <c r="C15" s="12"/>
      <c r="D15" s="15" t="s">
        <v>1</v>
      </c>
      <c r="E15" s="15" t="s">
        <v>141</v>
      </c>
      <c r="F15" s="26" t="s">
        <v>3</v>
      </c>
      <c r="G15" s="26" t="s">
        <v>4</v>
      </c>
      <c r="I15" s="8" t="s">
        <v>14</v>
      </c>
      <c r="J15" s="8" t="s">
        <v>5</v>
      </c>
      <c r="K15" s="4"/>
      <c r="L15" s="8" t="s">
        <v>36</v>
      </c>
    </row>
    <row r="16" spans="1:12" x14ac:dyDescent="0.3">
      <c r="D16" s="6"/>
      <c r="E16" s="6"/>
      <c r="F16" s="27"/>
      <c r="G16" s="27"/>
      <c r="I16" s="4"/>
      <c r="J16" s="4"/>
      <c r="K16" s="4"/>
      <c r="L16" s="5"/>
    </row>
    <row r="17" spans="1:12" x14ac:dyDescent="0.3">
      <c r="A17" s="2" t="s">
        <v>6</v>
      </c>
      <c r="B17" s="2" t="s">
        <v>2</v>
      </c>
      <c r="I17" s="4"/>
      <c r="J17" s="4"/>
      <c r="K17" s="4"/>
      <c r="L17" s="5"/>
    </row>
    <row r="18" spans="1:12" x14ac:dyDescent="0.3">
      <c r="A18" s="2" t="s">
        <v>20</v>
      </c>
      <c r="B18" s="9">
        <v>42967</v>
      </c>
      <c r="D18" s="10" t="s">
        <v>15</v>
      </c>
      <c r="E18" s="10" t="s">
        <v>96</v>
      </c>
      <c r="F18" s="1">
        <v>2500</v>
      </c>
      <c r="G18" s="28"/>
      <c r="I18" s="4">
        <f>ROUND(+F18*19/119,2)</f>
        <v>399.16</v>
      </c>
      <c r="J18" s="4">
        <f>+F18-I18</f>
        <v>2100.84</v>
      </c>
      <c r="K18" s="4"/>
      <c r="L18" s="5"/>
    </row>
    <row r="19" spans="1:12" x14ac:dyDescent="0.3">
      <c r="A19" s="2" t="s">
        <v>18</v>
      </c>
      <c r="B19" s="9">
        <v>42998</v>
      </c>
      <c r="D19" s="10" t="s">
        <v>17</v>
      </c>
      <c r="E19" s="10" t="s">
        <v>96</v>
      </c>
      <c r="F19" s="1">
        <v>2500</v>
      </c>
      <c r="G19" s="28"/>
      <c r="I19" s="4">
        <f>ROUND(+F19*19/119,2)</f>
        <v>399.16</v>
      </c>
      <c r="J19" s="4">
        <f>+F19-I19</f>
        <v>2100.84</v>
      </c>
      <c r="K19" s="4"/>
      <c r="L19" s="5"/>
    </row>
    <row r="20" spans="1:12" x14ac:dyDescent="0.3">
      <c r="A20" s="2" t="s">
        <v>19</v>
      </c>
      <c r="B20" s="9">
        <v>43021</v>
      </c>
      <c r="D20" s="10" t="s">
        <v>16</v>
      </c>
      <c r="E20" s="10" t="s">
        <v>96</v>
      </c>
      <c r="F20" s="24">
        <v>294.60000000000002</v>
      </c>
      <c r="G20" s="28"/>
      <c r="I20" s="4">
        <f>ROUND(+F20*19/119,2)</f>
        <v>47.04</v>
      </c>
      <c r="J20" s="4">
        <f>+F20-I20</f>
        <v>247.56000000000003</v>
      </c>
      <c r="K20" s="4"/>
      <c r="L20" s="5"/>
    </row>
    <row r="21" spans="1:12" x14ac:dyDescent="0.3">
      <c r="A21" s="2"/>
      <c r="B21" s="6" t="s">
        <v>37</v>
      </c>
      <c r="G21" s="28">
        <f>SUM(F17:F22)</f>
        <v>5294.6</v>
      </c>
      <c r="I21" s="4"/>
      <c r="J21" s="4"/>
      <c r="K21" s="4"/>
      <c r="L21" s="5"/>
    </row>
    <row r="22" spans="1:12" x14ac:dyDescent="0.3">
      <c r="A22" s="2"/>
      <c r="B22" s="6" t="s">
        <v>37</v>
      </c>
      <c r="I22" s="4"/>
      <c r="J22" s="4"/>
      <c r="K22" s="4"/>
      <c r="L22" s="5"/>
    </row>
    <row r="23" spans="1:12" x14ac:dyDescent="0.3">
      <c r="A23" s="2" t="s">
        <v>7</v>
      </c>
      <c r="B23" s="6" t="s">
        <v>37</v>
      </c>
      <c r="I23" s="4"/>
      <c r="J23" s="4"/>
      <c r="K23" s="4"/>
      <c r="L23" s="5"/>
    </row>
    <row r="24" spans="1:12" x14ac:dyDescent="0.3">
      <c r="A24" s="2" t="s">
        <v>28</v>
      </c>
      <c r="B24" s="9">
        <v>42948</v>
      </c>
      <c r="D24" s="10" t="s">
        <v>29</v>
      </c>
      <c r="E24" t="s">
        <v>109</v>
      </c>
      <c r="F24" s="1">
        <v>27.57</v>
      </c>
      <c r="G24" s="28"/>
      <c r="I24" s="4">
        <f>-ROUND(+F24*19/119,2)</f>
        <v>-4.4000000000000004</v>
      </c>
      <c r="J24" s="4">
        <f t="shared" ref="J24:J39" si="0">IF(TYPE(-F24-I24)=16,-F24,-F24-I24)</f>
        <v>-23.17</v>
      </c>
      <c r="K24" s="4"/>
      <c r="L24" s="5"/>
    </row>
    <row r="25" spans="1:12" x14ac:dyDescent="0.3">
      <c r="A25" s="2" t="s">
        <v>21</v>
      </c>
      <c r="B25" s="9">
        <v>42949</v>
      </c>
      <c r="D25" s="10" t="s">
        <v>30</v>
      </c>
      <c r="E25" t="s">
        <v>109</v>
      </c>
      <c r="F25" s="1">
        <v>14.99</v>
      </c>
      <c r="G25" s="28"/>
      <c r="I25" s="4">
        <f t="shared" ref="I25:I31" si="1">-ROUND(+F25*19/119,2)</f>
        <v>-2.39</v>
      </c>
      <c r="J25" s="4">
        <f t="shared" si="0"/>
        <v>-12.6</v>
      </c>
      <c r="K25" s="4"/>
      <c r="L25" s="5"/>
    </row>
    <row r="26" spans="1:12" x14ac:dyDescent="0.3">
      <c r="A26" s="2" t="s">
        <v>22</v>
      </c>
      <c r="B26" s="9">
        <v>42950</v>
      </c>
      <c r="D26" s="10" t="s">
        <v>31</v>
      </c>
      <c r="E26" t="s">
        <v>109</v>
      </c>
      <c r="F26" s="1">
        <v>18.97</v>
      </c>
      <c r="G26" s="28"/>
      <c r="I26" s="4">
        <f t="shared" si="1"/>
        <v>-3.03</v>
      </c>
      <c r="J26" s="4">
        <f t="shared" si="0"/>
        <v>-15.94</v>
      </c>
      <c r="K26" s="4"/>
      <c r="L26" s="5"/>
    </row>
    <row r="27" spans="1:12" x14ac:dyDescent="0.3">
      <c r="A27" s="2" t="s">
        <v>23</v>
      </c>
      <c r="B27" s="9">
        <v>42951</v>
      </c>
      <c r="D27" s="10" t="s">
        <v>31</v>
      </c>
      <c r="E27" t="s">
        <v>109</v>
      </c>
      <c r="F27" s="1">
        <v>38.96</v>
      </c>
      <c r="G27" s="28"/>
      <c r="I27" s="4">
        <f t="shared" si="1"/>
        <v>-6.22</v>
      </c>
      <c r="J27" s="4">
        <f t="shared" si="0"/>
        <v>-32.74</v>
      </c>
      <c r="K27" s="4"/>
      <c r="L27" s="5"/>
    </row>
    <row r="28" spans="1:12" x14ac:dyDescent="0.3">
      <c r="A28" s="2" t="s">
        <v>24</v>
      </c>
      <c r="B28" s="9">
        <v>42952</v>
      </c>
      <c r="D28" s="10" t="s">
        <v>38</v>
      </c>
      <c r="E28" t="s">
        <v>116</v>
      </c>
      <c r="F28" s="1">
        <v>84.82</v>
      </c>
      <c r="G28" s="28"/>
      <c r="I28" s="4" t="s">
        <v>40</v>
      </c>
      <c r="J28" s="4">
        <f t="shared" si="0"/>
        <v>-84.82</v>
      </c>
      <c r="K28" s="4"/>
      <c r="L28" s="5"/>
    </row>
    <row r="29" spans="1:12" x14ac:dyDescent="0.3">
      <c r="A29" s="2" t="s">
        <v>25</v>
      </c>
      <c r="B29" s="9">
        <v>42953</v>
      </c>
      <c r="D29" s="10" t="s">
        <v>31</v>
      </c>
      <c r="E29" t="s">
        <v>109</v>
      </c>
      <c r="F29" s="1">
        <v>25.76</v>
      </c>
      <c r="G29" s="28"/>
      <c r="I29" s="4">
        <f t="shared" si="1"/>
        <v>-4.1100000000000003</v>
      </c>
      <c r="J29" s="4">
        <f t="shared" si="0"/>
        <v>-21.650000000000002</v>
      </c>
      <c r="K29" s="4"/>
      <c r="L29" s="5"/>
    </row>
    <row r="30" spans="1:12" x14ac:dyDescent="0.3">
      <c r="A30" s="2" t="s">
        <v>26</v>
      </c>
      <c r="B30" s="9">
        <v>42954</v>
      </c>
      <c r="D30" s="10" t="s">
        <v>32</v>
      </c>
      <c r="E30" t="s">
        <v>109</v>
      </c>
      <c r="F30" s="1">
        <v>18.989999999999998</v>
      </c>
      <c r="G30" s="28"/>
      <c r="I30" s="4">
        <f t="shared" si="1"/>
        <v>-3.03</v>
      </c>
      <c r="J30" s="4">
        <f t="shared" si="0"/>
        <v>-15.959999999999999</v>
      </c>
      <c r="K30" s="4"/>
      <c r="L30" s="5"/>
    </row>
    <row r="31" spans="1:12" x14ac:dyDescent="0.3">
      <c r="A31" s="2" t="s">
        <v>27</v>
      </c>
      <c r="B31" s="9">
        <v>42955</v>
      </c>
      <c r="D31" s="10" t="s">
        <v>33</v>
      </c>
      <c r="E31" t="s">
        <v>109</v>
      </c>
      <c r="F31" s="1">
        <v>119.98</v>
      </c>
      <c r="G31" s="28"/>
      <c r="I31" s="4">
        <f t="shared" si="1"/>
        <v>-19.16</v>
      </c>
      <c r="J31" s="4">
        <f t="shared" si="0"/>
        <v>-100.82000000000001</v>
      </c>
      <c r="K31" s="4"/>
      <c r="L31" s="5"/>
    </row>
    <row r="32" spans="1:12" x14ac:dyDescent="0.3">
      <c r="A32" s="2" t="s">
        <v>39</v>
      </c>
      <c r="B32" s="9">
        <v>42956</v>
      </c>
      <c r="D32" s="10" t="s">
        <v>119</v>
      </c>
      <c r="E32" t="s">
        <v>111</v>
      </c>
      <c r="F32" s="1">
        <v>12</v>
      </c>
      <c r="G32" s="28"/>
      <c r="I32" s="4" t="s">
        <v>40</v>
      </c>
      <c r="J32" s="4">
        <f t="shared" si="0"/>
        <v>-12</v>
      </c>
      <c r="K32" s="4"/>
      <c r="L32" s="5"/>
    </row>
    <row r="33" spans="1:12" x14ac:dyDescent="0.3">
      <c r="A33" s="2" t="s">
        <v>118</v>
      </c>
      <c r="B33" s="9">
        <v>42956</v>
      </c>
      <c r="D33" s="10" t="s">
        <v>121</v>
      </c>
      <c r="E33" t="s">
        <v>115</v>
      </c>
      <c r="F33" s="1">
        <f>100*0.3</f>
        <v>30</v>
      </c>
      <c r="G33" s="28"/>
      <c r="I33" s="4" t="s">
        <v>40</v>
      </c>
      <c r="J33" s="4">
        <f t="shared" ref="J33:J35" si="2">IF(TYPE(-F33-I33)=16,-F33,-F33-I33)</f>
        <v>-30</v>
      </c>
      <c r="K33" s="4"/>
      <c r="L33" s="5"/>
    </row>
    <row r="34" spans="1:12" x14ac:dyDescent="0.3">
      <c r="A34" s="2" t="s">
        <v>122</v>
      </c>
      <c r="B34" s="9">
        <v>42956</v>
      </c>
      <c r="D34" s="10" t="s">
        <v>123</v>
      </c>
      <c r="E34" t="s">
        <v>104</v>
      </c>
      <c r="F34" s="1">
        <v>50</v>
      </c>
      <c r="G34" s="28"/>
      <c r="I34" s="4">
        <f t="shared" ref="I34" si="3">-ROUND(+F34*19/119,2)</f>
        <v>-7.98</v>
      </c>
      <c r="J34" s="4">
        <f t="shared" si="2"/>
        <v>-42.019999999999996</v>
      </c>
      <c r="K34" s="4"/>
      <c r="L34" s="5"/>
    </row>
    <row r="35" spans="1:12" x14ac:dyDescent="0.3">
      <c r="A35" s="2" t="s">
        <v>124</v>
      </c>
      <c r="B35" s="9">
        <v>42956</v>
      </c>
      <c r="D35" s="10" t="s">
        <v>127</v>
      </c>
      <c r="E35" t="s">
        <v>108</v>
      </c>
      <c r="F35" s="1">
        <v>200</v>
      </c>
      <c r="G35" s="28"/>
      <c r="I35" s="4" t="s">
        <v>40</v>
      </c>
      <c r="J35" s="4">
        <f t="shared" si="2"/>
        <v>-200</v>
      </c>
      <c r="K35" s="4"/>
      <c r="L35" s="5"/>
    </row>
    <row r="36" spans="1:12" x14ac:dyDescent="0.3">
      <c r="A36" s="2" t="s">
        <v>125</v>
      </c>
      <c r="B36" s="9">
        <v>42988</v>
      </c>
      <c r="D36" s="10" t="s">
        <v>34</v>
      </c>
      <c r="E36" t="s">
        <v>117</v>
      </c>
      <c r="F36" s="1">
        <f>+I18+SUM(I24:I31)</f>
        <v>356.82000000000005</v>
      </c>
      <c r="G36" s="28"/>
      <c r="I36" s="4"/>
      <c r="J36" s="4">
        <f t="shared" si="0"/>
        <v>-356.82000000000005</v>
      </c>
      <c r="K36" s="4"/>
      <c r="L36" s="5"/>
    </row>
    <row r="37" spans="1:12" x14ac:dyDescent="0.3">
      <c r="A37" s="2" t="s">
        <v>120</v>
      </c>
      <c r="B37" s="9">
        <v>42989</v>
      </c>
      <c r="D37" s="10" t="s">
        <v>8</v>
      </c>
      <c r="E37" t="s">
        <v>109</v>
      </c>
      <c r="F37" s="28">
        <v>14.5</v>
      </c>
      <c r="G37" s="28"/>
      <c r="I37" s="4" t="s">
        <v>40</v>
      </c>
      <c r="J37" s="4">
        <f t="shared" si="0"/>
        <v>-14.5</v>
      </c>
      <c r="K37" s="4"/>
      <c r="L37" s="5"/>
    </row>
    <row r="38" spans="1:12" x14ac:dyDescent="0.3">
      <c r="A38" s="2" t="s">
        <v>128</v>
      </c>
      <c r="B38" s="9">
        <v>42990</v>
      </c>
      <c r="D38" s="10" t="s">
        <v>130</v>
      </c>
      <c r="E38" t="s">
        <v>110</v>
      </c>
      <c r="F38" s="28">
        <v>70</v>
      </c>
      <c r="G38" s="28"/>
      <c r="I38" s="4">
        <f t="shared" ref="I38" si="4">-ROUND(+F38*19/119,2)</f>
        <v>-11.18</v>
      </c>
      <c r="J38" s="4">
        <f t="shared" si="0"/>
        <v>-58.82</v>
      </c>
      <c r="K38" s="4"/>
      <c r="L38" s="5"/>
    </row>
    <row r="39" spans="1:12" x14ac:dyDescent="0.3">
      <c r="A39" s="2" t="s">
        <v>126</v>
      </c>
      <c r="B39" s="9">
        <v>43018</v>
      </c>
      <c r="D39" s="10" t="s">
        <v>34</v>
      </c>
      <c r="E39" t="s">
        <v>117</v>
      </c>
      <c r="F39" s="24">
        <f>+I19+SUM(I36:I45)</f>
        <v>132.52000000000004</v>
      </c>
      <c r="G39" s="28"/>
      <c r="I39" s="4"/>
      <c r="J39" s="4">
        <f t="shared" si="0"/>
        <v>-132.52000000000004</v>
      </c>
      <c r="K39" s="4"/>
      <c r="L39" s="5"/>
    </row>
    <row r="40" spans="1:12" x14ac:dyDescent="0.3">
      <c r="G40" s="28">
        <f>-SUM(F23:F41)</f>
        <v>-1215.8800000000001</v>
      </c>
      <c r="I40" s="4"/>
      <c r="J40" s="4"/>
      <c r="K40" s="4"/>
      <c r="L40" s="5"/>
    </row>
    <row r="41" spans="1:12" x14ac:dyDescent="0.3">
      <c r="A41" s="2" t="s">
        <v>67</v>
      </c>
      <c r="I41" s="4"/>
      <c r="J41" s="4"/>
      <c r="K41" s="4"/>
      <c r="L41" s="5"/>
    </row>
    <row r="42" spans="1:12" x14ac:dyDescent="0.3">
      <c r="A42" s="16" t="s">
        <v>45</v>
      </c>
      <c r="B42" s="17">
        <v>43008</v>
      </c>
      <c r="C42" s="18"/>
      <c r="D42" s="18" t="s">
        <v>41</v>
      </c>
      <c r="E42" s="18"/>
      <c r="F42" s="19"/>
      <c r="G42" s="19"/>
      <c r="I42" s="4">
        <v>-190</v>
      </c>
      <c r="J42" s="4"/>
      <c r="K42" s="4"/>
      <c r="L42" s="5"/>
    </row>
    <row r="43" spans="1:12" x14ac:dyDescent="0.3">
      <c r="A43" s="16" t="s">
        <v>45</v>
      </c>
      <c r="B43" s="17">
        <v>43100</v>
      </c>
      <c r="C43" s="18"/>
      <c r="D43" s="18" t="s">
        <v>42</v>
      </c>
      <c r="E43" t="s">
        <v>101</v>
      </c>
      <c r="F43" s="19">
        <f>ROUND(+(1190/1.19)/3*4/12,2)</f>
        <v>111.11</v>
      </c>
      <c r="G43" s="19"/>
      <c r="I43" s="4"/>
      <c r="J43" s="4">
        <f>-F43</f>
        <v>-111.11</v>
      </c>
      <c r="K43" s="4"/>
      <c r="L43" s="5"/>
    </row>
    <row r="44" spans="1:12" x14ac:dyDescent="0.3">
      <c r="A44" s="16" t="s">
        <v>46</v>
      </c>
      <c r="B44" s="17">
        <v>43008</v>
      </c>
      <c r="C44" s="18"/>
      <c r="D44" s="18" t="s">
        <v>43</v>
      </c>
      <c r="E44" s="18"/>
      <c r="F44" s="19"/>
      <c r="G44" s="19"/>
      <c r="I44" s="4"/>
      <c r="J44" s="4"/>
      <c r="K44" s="4"/>
      <c r="L44" s="5"/>
    </row>
    <row r="45" spans="1:12" x14ac:dyDescent="0.3">
      <c r="A45" s="16" t="s">
        <v>46</v>
      </c>
      <c r="B45" s="17">
        <v>43008</v>
      </c>
      <c r="C45" s="18"/>
      <c r="D45" s="18" t="s">
        <v>44</v>
      </c>
      <c r="E45" t="s">
        <v>103</v>
      </c>
      <c r="F45" s="20">
        <v>410</v>
      </c>
      <c r="G45" s="19"/>
      <c r="I45" s="4">
        <f t="shared" ref="I45" si="5">-ROUND(+F45*19/119,2)</f>
        <v>-65.459999999999994</v>
      </c>
      <c r="J45" s="4">
        <f t="shared" ref="J45" si="6">IF(TYPE(-F45-I45)=16,-F45,-F45-I45)</f>
        <v>-344.54</v>
      </c>
      <c r="K45" s="4"/>
      <c r="L45" s="5"/>
    </row>
    <row r="46" spans="1:12" x14ac:dyDescent="0.3">
      <c r="G46" s="24">
        <f>-SUM(F41:F47)</f>
        <v>-521.11</v>
      </c>
    </row>
    <row r="48" spans="1:12" ht="15" thickBot="1" x14ac:dyDescent="0.35">
      <c r="A48" s="2" t="s">
        <v>129</v>
      </c>
      <c r="G48" s="29">
        <f>SUM(G21:G46)</f>
        <v>3557.61</v>
      </c>
    </row>
    <row r="49" spans="1:10" ht="15" thickTop="1" x14ac:dyDescent="0.3">
      <c r="A49" s="2"/>
      <c r="G49" s="30"/>
    </row>
    <row r="50" spans="1:10" x14ac:dyDescent="0.3">
      <c r="A50" s="14" t="s">
        <v>132</v>
      </c>
      <c r="B50" s="11"/>
      <c r="C50" s="11"/>
      <c r="D50" s="11"/>
      <c r="E50" s="11"/>
      <c r="F50" s="23"/>
      <c r="G50" s="23"/>
      <c r="H50" s="11"/>
      <c r="I50" s="23"/>
      <c r="J50" s="23"/>
    </row>
    <row r="51" spans="1:10" x14ac:dyDescent="0.3">
      <c r="A51" s="14" t="s">
        <v>131</v>
      </c>
      <c r="B51" s="11"/>
      <c r="C51" s="11"/>
      <c r="D51" s="11"/>
      <c r="E51" s="11"/>
      <c r="F51" s="23"/>
      <c r="G51" s="23"/>
      <c r="H51" s="11"/>
      <c r="I51" s="23"/>
      <c r="J51" s="23"/>
    </row>
    <row r="52" spans="1:10" x14ac:dyDescent="0.3">
      <c r="A52" s="14" t="s">
        <v>133</v>
      </c>
      <c r="B52" s="11"/>
      <c r="C52" s="11"/>
      <c r="D52" s="11"/>
      <c r="E52" s="11"/>
      <c r="F52" s="23"/>
      <c r="G52" s="23"/>
      <c r="H52" s="11"/>
      <c r="I52" s="23"/>
      <c r="J52" s="23"/>
    </row>
    <row r="53" spans="1:10" x14ac:dyDescent="0.3">
      <c r="A53" s="14" t="s">
        <v>139</v>
      </c>
      <c r="B53" s="11"/>
      <c r="C53" s="11"/>
      <c r="D53" s="11"/>
      <c r="E53" s="11"/>
      <c r="F53" s="23"/>
      <c r="G53" s="23"/>
      <c r="H53" s="11"/>
      <c r="I53" s="23"/>
      <c r="J53" s="23"/>
    </row>
    <row r="54" spans="1:10" x14ac:dyDescent="0.3">
      <c r="A54" s="14" t="s">
        <v>140</v>
      </c>
      <c r="B54" s="11"/>
      <c r="C54" s="11"/>
      <c r="D54" s="11"/>
      <c r="E54" s="11"/>
      <c r="F54" s="23"/>
      <c r="G54" s="23"/>
      <c r="H54" s="11"/>
      <c r="I54" s="23"/>
      <c r="J54" s="23"/>
    </row>
    <row r="55" spans="1:10" x14ac:dyDescent="0.3">
      <c r="A55" s="14" t="s">
        <v>135</v>
      </c>
      <c r="B55" s="11"/>
      <c r="C55" s="11"/>
      <c r="D55" s="11"/>
      <c r="E55" s="11"/>
      <c r="F55" s="23"/>
      <c r="G55" s="23"/>
      <c r="H55" s="11"/>
      <c r="I55" s="23"/>
      <c r="J55" s="23"/>
    </row>
    <row r="56" spans="1:10" x14ac:dyDescent="0.3">
      <c r="A56" s="14" t="s">
        <v>134</v>
      </c>
      <c r="B56" s="11"/>
      <c r="C56" s="11"/>
      <c r="D56" s="11"/>
      <c r="E56" s="11"/>
      <c r="F56" s="23"/>
      <c r="G56" s="23"/>
      <c r="H56" s="11"/>
      <c r="I56" s="23"/>
      <c r="J56" s="23"/>
    </row>
  </sheetData>
  <pageMargins left="0.7" right="0.7" top="0.78740157499999996" bottom="0.78740157499999996" header="0.3" footer="0.3"/>
  <pageSetup paperSize="9" orientation="portrait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6"/>
  <sheetViews>
    <sheetView workbookViewId="0">
      <selection activeCell="C7" sqref="C7"/>
    </sheetView>
  </sheetViews>
  <sheetFormatPr baseColWidth="10" defaultRowHeight="14.4" x14ac:dyDescent="0.3"/>
  <cols>
    <col min="1" max="1" width="14.5546875" customWidth="1"/>
    <col min="2" max="2" width="55.5546875" bestFit="1" customWidth="1"/>
    <col min="3" max="3" width="18.109375" bestFit="1" customWidth="1"/>
  </cols>
  <sheetData>
    <row r="1" spans="1:3" x14ac:dyDescent="0.3">
      <c r="A1" s="21" t="s">
        <v>68</v>
      </c>
      <c r="B1" s="22"/>
      <c r="C1" s="22"/>
    </row>
    <row r="2" spans="1:3" x14ac:dyDescent="0.3">
      <c r="A2" s="22"/>
      <c r="B2" s="22"/>
      <c r="C2" s="22"/>
    </row>
    <row r="3" spans="1:3" x14ac:dyDescent="0.3">
      <c r="A3" s="12" t="s">
        <v>48</v>
      </c>
      <c r="B3" s="12" t="s">
        <v>49</v>
      </c>
      <c r="C3" s="12" t="s">
        <v>98</v>
      </c>
    </row>
    <row r="4" spans="1:3" x14ac:dyDescent="0.3">
      <c r="A4" s="6">
        <v>11</v>
      </c>
      <c r="B4" t="s">
        <v>50</v>
      </c>
      <c r="C4" t="s">
        <v>95</v>
      </c>
    </row>
    <row r="5" spans="1:3" x14ac:dyDescent="0.3">
      <c r="A5" s="6">
        <v>14</v>
      </c>
      <c r="B5" t="s">
        <v>51</v>
      </c>
      <c r="C5" t="s">
        <v>96</v>
      </c>
    </row>
    <row r="6" spans="1:3" x14ac:dyDescent="0.3">
      <c r="A6" s="6">
        <v>15</v>
      </c>
      <c r="B6" t="s">
        <v>52</v>
      </c>
      <c r="C6" t="s">
        <v>97</v>
      </c>
    </row>
    <row r="7" spans="1:3" x14ac:dyDescent="0.3">
      <c r="A7" s="6">
        <v>16</v>
      </c>
      <c r="B7" t="s">
        <v>53</v>
      </c>
    </row>
    <row r="8" spans="1:3" x14ac:dyDescent="0.3">
      <c r="A8" s="6">
        <v>17</v>
      </c>
      <c r="B8" t="s">
        <v>54</v>
      </c>
    </row>
    <row r="9" spans="1:3" x14ac:dyDescent="0.3">
      <c r="A9" s="6">
        <v>18</v>
      </c>
      <c r="B9" t="s">
        <v>55</v>
      </c>
    </row>
    <row r="10" spans="1:3" x14ac:dyDescent="0.3">
      <c r="A10" s="6">
        <v>19</v>
      </c>
      <c r="B10" t="s">
        <v>56</v>
      </c>
    </row>
    <row r="11" spans="1:3" x14ac:dyDescent="0.3">
      <c r="A11" s="6">
        <v>20</v>
      </c>
      <c r="B11" t="s">
        <v>57</v>
      </c>
    </row>
    <row r="12" spans="1:3" x14ac:dyDescent="0.3">
      <c r="A12" s="6">
        <v>23</v>
      </c>
      <c r="B12" t="s">
        <v>58</v>
      </c>
    </row>
    <row r="13" spans="1:3" x14ac:dyDescent="0.3">
      <c r="A13" s="6">
        <v>25</v>
      </c>
      <c r="B13" t="s">
        <v>59</v>
      </c>
    </row>
    <row r="14" spans="1:3" x14ac:dyDescent="0.3">
      <c r="A14" s="6">
        <v>26</v>
      </c>
      <c r="B14" t="s">
        <v>60</v>
      </c>
      <c r="C14" t="s">
        <v>99</v>
      </c>
    </row>
    <row r="15" spans="1:3" x14ac:dyDescent="0.3">
      <c r="A15" s="6">
        <v>27</v>
      </c>
      <c r="B15" t="s">
        <v>61</v>
      </c>
      <c r="C15" t="s">
        <v>100</v>
      </c>
    </row>
    <row r="16" spans="1:3" x14ac:dyDescent="0.3">
      <c r="A16" s="6">
        <v>28</v>
      </c>
      <c r="B16" t="s">
        <v>62</v>
      </c>
    </row>
    <row r="17" spans="1:3" x14ac:dyDescent="0.3">
      <c r="A17" s="6">
        <v>29</v>
      </c>
      <c r="B17" t="s">
        <v>63</v>
      </c>
      <c r="C17" t="s">
        <v>102</v>
      </c>
    </row>
    <row r="18" spans="1:3" x14ac:dyDescent="0.3">
      <c r="A18" s="6">
        <v>30</v>
      </c>
      <c r="B18" t="s">
        <v>64</v>
      </c>
      <c r="C18" t="s">
        <v>101</v>
      </c>
    </row>
    <row r="19" spans="1:3" x14ac:dyDescent="0.3">
      <c r="A19" s="6">
        <v>31</v>
      </c>
      <c r="B19" t="s">
        <v>65</v>
      </c>
    </row>
    <row r="20" spans="1:3" x14ac:dyDescent="0.3">
      <c r="A20" s="6">
        <v>33</v>
      </c>
      <c r="B20" t="s">
        <v>66</v>
      </c>
      <c r="C20" t="s">
        <v>103</v>
      </c>
    </row>
    <row r="21" spans="1:3" x14ac:dyDescent="0.3">
      <c r="A21" s="6">
        <v>35</v>
      </c>
      <c r="B21" t="s">
        <v>69</v>
      </c>
    </row>
    <row r="22" spans="1:3" x14ac:dyDescent="0.3">
      <c r="A22" s="6">
        <v>37</v>
      </c>
      <c r="B22" t="s">
        <v>70</v>
      </c>
    </row>
    <row r="23" spans="1:3" x14ac:dyDescent="0.3">
      <c r="A23" s="6">
        <v>38</v>
      </c>
      <c r="B23" t="s">
        <v>71</v>
      </c>
    </row>
    <row r="24" spans="1:3" x14ac:dyDescent="0.3">
      <c r="A24" s="6">
        <v>39</v>
      </c>
      <c r="B24" t="s">
        <v>72</v>
      </c>
    </row>
    <row r="25" spans="1:3" x14ac:dyDescent="0.3">
      <c r="A25" s="6">
        <v>40</v>
      </c>
      <c r="B25" t="s">
        <v>73</v>
      </c>
      <c r="C25" t="s">
        <v>104</v>
      </c>
    </row>
    <row r="26" spans="1:3" x14ac:dyDescent="0.3">
      <c r="A26" s="6">
        <v>41</v>
      </c>
      <c r="B26" t="s">
        <v>74</v>
      </c>
      <c r="C26" t="s">
        <v>106</v>
      </c>
    </row>
    <row r="27" spans="1:3" x14ac:dyDescent="0.3">
      <c r="A27" s="6">
        <v>42</v>
      </c>
      <c r="B27" t="s">
        <v>75</v>
      </c>
      <c r="C27" t="s">
        <v>105</v>
      </c>
    </row>
    <row r="28" spans="1:3" x14ac:dyDescent="0.3">
      <c r="A28" s="6">
        <v>43</v>
      </c>
      <c r="B28" t="s">
        <v>76</v>
      </c>
      <c r="C28" t="s">
        <v>107</v>
      </c>
    </row>
    <row r="29" spans="1:3" x14ac:dyDescent="0.3">
      <c r="A29" s="6">
        <v>44</v>
      </c>
      <c r="B29" t="s">
        <v>77</v>
      </c>
    </row>
    <row r="30" spans="1:3" x14ac:dyDescent="0.3">
      <c r="A30" s="6">
        <v>45</v>
      </c>
      <c r="B30" t="s">
        <v>78</v>
      </c>
      <c r="C30" t="s">
        <v>116</v>
      </c>
    </row>
    <row r="31" spans="1:3" x14ac:dyDescent="0.3">
      <c r="A31" s="6">
        <v>46</v>
      </c>
      <c r="B31" t="s">
        <v>79</v>
      </c>
      <c r="C31" t="s">
        <v>79</v>
      </c>
    </row>
    <row r="32" spans="1:3" x14ac:dyDescent="0.3">
      <c r="A32" s="6">
        <f>+A31+1</f>
        <v>47</v>
      </c>
      <c r="B32" t="s">
        <v>80</v>
      </c>
    </row>
    <row r="33" spans="1:3" x14ac:dyDescent="0.3">
      <c r="A33" s="6">
        <f t="shared" ref="A33:A35" si="0">+A32+1</f>
        <v>48</v>
      </c>
      <c r="B33" t="s">
        <v>81</v>
      </c>
      <c r="C33" t="s">
        <v>108</v>
      </c>
    </row>
    <row r="34" spans="1:3" x14ac:dyDescent="0.3">
      <c r="A34" s="6">
        <f t="shared" si="0"/>
        <v>49</v>
      </c>
      <c r="B34" t="s">
        <v>82</v>
      </c>
    </row>
    <row r="35" spans="1:3" x14ac:dyDescent="0.3">
      <c r="A35" s="6">
        <f t="shared" si="0"/>
        <v>50</v>
      </c>
      <c r="B35" t="s">
        <v>83</v>
      </c>
      <c r="C35" t="s">
        <v>117</v>
      </c>
    </row>
    <row r="36" spans="1:3" x14ac:dyDescent="0.3">
      <c r="A36" s="6">
        <v>52</v>
      </c>
      <c r="B36" t="s">
        <v>84</v>
      </c>
      <c r="C36" t="s">
        <v>109</v>
      </c>
    </row>
    <row r="37" spans="1:3" x14ac:dyDescent="0.3">
      <c r="A37" s="6">
        <v>53</v>
      </c>
      <c r="B37" t="s">
        <v>85</v>
      </c>
      <c r="C37" t="s">
        <v>85</v>
      </c>
    </row>
    <row r="38" spans="1:3" x14ac:dyDescent="0.3">
      <c r="A38" s="6">
        <v>54</v>
      </c>
      <c r="B38" t="s">
        <v>86</v>
      </c>
      <c r="C38" t="s">
        <v>110</v>
      </c>
    </row>
    <row r="39" spans="1:3" x14ac:dyDescent="0.3">
      <c r="A39" s="6">
        <v>55</v>
      </c>
      <c r="B39" t="s">
        <v>87</v>
      </c>
      <c r="C39" t="s">
        <v>111</v>
      </c>
    </row>
    <row r="40" spans="1:3" x14ac:dyDescent="0.3">
      <c r="A40" s="6">
        <v>56</v>
      </c>
      <c r="B40" t="s">
        <v>88</v>
      </c>
    </row>
    <row r="41" spans="1:3" x14ac:dyDescent="0.3">
      <c r="A41" s="6">
        <v>57</v>
      </c>
      <c r="B41" t="s">
        <v>89</v>
      </c>
    </row>
    <row r="42" spans="1:3" x14ac:dyDescent="0.3">
      <c r="A42" s="6">
        <v>58</v>
      </c>
      <c r="B42" t="s">
        <v>90</v>
      </c>
    </row>
    <row r="43" spans="1:3" x14ac:dyDescent="0.3">
      <c r="A43" s="6">
        <v>59</v>
      </c>
      <c r="B43" t="s">
        <v>91</v>
      </c>
      <c r="C43" t="s">
        <v>112</v>
      </c>
    </row>
    <row r="44" spans="1:3" x14ac:dyDescent="0.3">
      <c r="A44" s="6">
        <v>60</v>
      </c>
      <c r="B44" t="s">
        <v>92</v>
      </c>
      <c r="C44" t="s">
        <v>113</v>
      </c>
    </row>
    <row r="45" spans="1:3" x14ac:dyDescent="0.3">
      <c r="A45" s="6">
        <v>61</v>
      </c>
      <c r="B45" t="s">
        <v>93</v>
      </c>
      <c r="C45" t="s">
        <v>114</v>
      </c>
    </row>
    <row r="46" spans="1:3" x14ac:dyDescent="0.3">
      <c r="A46" s="6">
        <v>62</v>
      </c>
      <c r="B46" t="s">
        <v>94</v>
      </c>
      <c r="C46" t="s">
        <v>115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EÜR2017</vt:lpstr>
      <vt:lpstr>Einnahmen-Ausgaben-Positionen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Maik Schiemann</dc:creator>
  <cp:lastModifiedBy>Maik Schiemann</cp:lastModifiedBy>
  <dcterms:created xsi:type="dcterms:W3CDTF">2017-08-17T14:56:23Z</dcterms:created>
  <dcterms:modified xsi:type="dcterms:W3CDTF">2017-08-17T16:58:37Z</dcterms:modified>
</cp:coreProperties>
</file>