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_WORK\1-Online-Marketing\1-digitale-Produkte\2-for-free\Excel-Berechnung-Einkommensteuer-Solidaritaetszuschlag\"/>
    </mc:Choice>
  </mc:AlternateContent>
  <xr:revisionPtr revIDLastSave="0" documentId="13_ncr:1_{8D2B0005-C620-4B9C-A8AF-5F8610DA31EB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Lies mich!" sheetId="2" r:id="rId1"/>
    <sheet name="Berechnung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B23" i="1"/>
  <c r="B24" i="1" s="1"/>
  <c r="J40" i="1"/>
  <c r="J39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J4" i="1"/>
  <c r="I40" i="1"/>
  <c r="I39" i="1"/>
  <c r="I23" i="1"/>
  <c r="J23" i="1" s="1"/>
  <c r="I22" i="1"/>
  <c r="J22" i="1" s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D4" i="1"/>
  <c r="E40" i="1"/>
  <c r="E39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C40" i="1"/>
  <c r="C39" i="1"/>
  <c r="C23" i="1"/>
  <c r="E23" i="1" s="1"/>
  <c r="C22" i="1"/>
  <c r="E22" i="1" s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21" i="1"/>
  <c r="K39" i="1"/>
  <c r="B5" i="1"/>
  <c r="B6" i="1" s="1"/>
  <c r="V40" i="1"/>
  <c r="W40" i="1" s="1"/>
  <c r="X40" i="1" s="1"/>
  <c r="V39" i="1"/>
  <c r="W39" i="1" s="1"/>
  <c r="V4" i="1"/>
  <c r="W4" i="1" s="1"/>
  <c r="X4" i="1" s="1"/>
  <c r="P40" i="1"/>
  <c r="R40" i="1" s="1"/>
  <c r="P39" i="1"/>
  <c r="Q39" i="1" s="1"/>
  <c r="P4" i="1"/>
  <c r="R4" i="1" s="1"/>
  <c r="O5" i="1"/>
  <c r="P5" i="1" s="1"/>
  <c r="R5" i="1" s="1"/>
  <c r="AC40" i="1"/>
  <c r="AE40" i="1" s="1"/>
  <c r="AC39" i="1"/>
  <c r="AE39" i="1" s="1"/>
  <c r="AC4" i="1"/>
  <c r="AE4" i="1" s="1"/>
  <c r="AK40" i="1"/>
  <c r="AK39" i="1"/>
  <c r="AK4" i="1"/>
  <c r="AM4" i="1" s="1"/>
  <c r="AB5" i="1"/>
  <c r="AC5" i="1" s="1"/>
  <c r="AE5" i="1" s="1"/>
  <c r="C24" i="1" l="1"/>
  <c r="E24" i="1" s="1"/>
  <c r="I24" i="1"/>
  <c r="J24" i="1" s="1"/>
  <c r="E4" i="1"/>
  <c r="F4" i="1" s="1"/>
  <c r="B7" i="1"/>
  <c r="G39" i="1"/>
  <c r="H39" i="1" s="1"/>
  <c r="F39" i="1"/>
  <c r="G40" i="1"/>
  <c r="H40" i="1" s="1"/>
  <c r="F40" i="1"/>
  <c r="K5" i="1"/>
  <c r="D39" i="1"/>
  <c r="K40" i="1"/>
  <c r="K4" i="1"/>
  <c r="D40" i="1"/>
  <c r="V5" i="1"/>
  <c r="X39" i="1"/>
  <c r="W5" i="1"/>
  <c r="X5" i="1" s="1"/>
  <c r="Q40" i="1"/>
  <c r="R39" i="1"/>
  <c r="S39" i="1" s="1"/>
  <c r="O6" i="1"/>
  <c r="V6" i="1" s="1"/>
  <c r="W6" i="1" s="1"/>
  <c r="X6" i="1" s="1"/>
  <c r="T4" i="1"/>
  <c r="U4" i="1" s="1"/>
  <c r="S4" i="1"/>
  <c r="Q5" i="1"/>
  <c r="S40" i="1"/>
  <c r="T40" i="1"/>
  <c r="U40" i="1" s="1"/>
  <c r="Q4" i="1"/>
  <c r="AF39" i="1"/>
  <c r="AB6" i="1"/>
  <c r="AD39" i="1"/>
  <c r="AG40" i="1"/>
  <c r="AH40" i="1" s="1"/>
  <c r="AF40" i="1"/>
  <c r="AD5" i="1"/>
  <c r="AG4" i="1"/>
  <c r="AH4" i="1" s="1"/>
  <c r="AF4" i="1"/>
  <c r="AG39" i="1"/>
  <c r="AH39" i="1" s="1"/>
  <c r="AD4" i="1"/>
  <c r="AD40" i="1"/>
  <c r="AM40" i="1"/>
  <c r="AN40" i="1" s="1"/>
  <c r="AM39" i="1"/>
  <c r="AJ5" i="1"/>
  <c r="AS24" i="1"/>
  <c r="AT24" i="1" s="1"/>
  <c r="AS19" i="1"/>
  <c r="AU19" i="1" s="1"/>
  <c r="AS14" i="1"/>
  <c r="AU14" i="1" s="1"/>
  <c r="AS9" i="1"/>
  <c r="AU9" i="1" s="1"/>
  <c r="AS5" i="1"/>
  <c r="AU5" i="1" s="1"/>
  <c r="AW5" i="1" s="1"/>
  <c r="AS4" i="1"/>
  <c r="AU4" i="1" s="1"/>
  <c r="AS33" i="1"/>
  <c r="AU33" i="1" s="1"/>
  <c r="AS32" i="1"/>
  <c r="AT32" i="1" s="1"/>
  <c r="AS31" i="1"/>
  <c r="AU31" i="1" s="1"/>
  <c r="AS30" i="1"/>
  <c r="AU30" i="1" s="1"/>
  <c r="AS29" i="1"/>
  <c r="AU29" i="1" s="1"/>
  <c r="AS28" i="1"/>
  <c r="AU28" i="1" s="1"/>
  <c r="AS27" i="1"/>
  <c r="AU27" i="1" s="1"/>
  <c r="AS26" i="1"/>
  <c r="AU26" i="1" s="1"/>
  <c r="AS25" i="1"/>
  <c r="AU25" i="1" s="1"/>
  <c r="AS23" i="1"/>
  <c r="AT23" i="1" s="1"/>
  <c r="AS22" i="1"/>
  <c r="AU22" i="1" s="1"/>
  <c r="AS21" i="1"/>
  <c r="AU21" i="1" s="1"/>
  <c r="AS20" i="1"/>
  <c r="AT20" i="1" s="1"/>
  <c r="AS18" i="1"/>
  <c r="AU18" i="1" s="1"/>
  <c r="AS17" i="1"/>
  <c r="AU17" i="1" s="1"/>
  <c r="AS16" i="1"/>
  <c r="AT16" i="1" s="1"/>
  <c r="AS15" i="1"/>
  <c r="AU15" i="1" s="1"/>
  <c r="AS13" i="1"/>
  <c r="AU13" i="1" s="1"/>
  <c r="AS12" i="1"/>
  <c r="AU12" i="1" s="1"/>
  <c r="AV12" i="1" s="1"/>
  <c r="AS11" i="1"/>
  <c r="AU11" i="1" s="1"/>
  <c r="AS10" i="1"/>
  <c r="AU10" i="1" s="1"/>
  <c r="AS8" i="1"/>
  <c r="AU8" i="1" s="1"/>
  <c r="AW8" i="1" s="1"/>
  <c r="AX8" i="1" s="1"/>
  <c r="AS7" i="1"/>
  <c r="AT7" i="1" s="1"/>
  <c r="AS6" i="1"/>
  <c r="AU6" i="1" s="1"/>
  <c r="AW6" i="1" s="1"/>
  <c r="CW4" i="1"/>
  <c r="CW5" i="1"/>
  <c r="G4" i="1" l="1"/>
  <c r="H4" i="1" s="1"/>
  <c r="L40" i="1"/>
  <c r="M40" i="1" s="1"/>
  <c r="L39" i="1"/>
  <c r="M39" i="1" s="1"/>
  <c r="D5" i="1"/>
  <c r="B8" i="1"/>
  <c r="K6" i="1"/>
  <c r="D6" i="1"/>
  <c r="Y40" i="1"/>
  <c r="Z40" i="1" s="1"/>
  <c r="Y4" i="1"/>
  <c r="Z4" i="1" s="1"/>
  <c r="O7" i="1"/>
  <c r="P6" i="1"/>
  <c r="R6" i="1" s="1"/>
  <c r="T39" i="1"/>
  <c r="U39" i="1" s="1"/>
  <c r="T5" i="1"/>
  <c r="U5" i="1" s="1"/>
  <c r="S5" i="1"/>
  <c r="AJ6" i="1"/>
  <c r="AK5" i="1"/>
  <c r="AB7" i="1"/>
  <c r="AC6" i="1"/>
  <c r="AE6" i="1" s="1"/>
  <c r="AG5" i="1"/>
  <c r="AH5" i="1" s="1"/>
  <c r="AF5" i="1"/>
  <c r="AL39" i="1"/>
  <c r="AL40" i="1"/>
  <c r="AL4" i="1"/>
  <c r="AN4" i="1"/>
  <c r="AO39" i="1"/>
  <c r="AP39" i="1" s="1"/>
  <c r="AN39" i="1"/>
  <c r="AW4" i="1"/>
  <c r="AX4" i="1" s="1"/>
  <c r="AV4" i="1"/>
  <c r="AT4" i="1"/>
  <c r="AO40" i="1"/>
  <c r="AP40" i="1" s="1"/>
  <c r="AT15" i="1"/>
  <c r="AT5" i="1"/>
  <c r="AU7" i="1"/>
  <c r="AW7" i="1" s="1"/>
  <c r="AU23" i="1"/>
  <c r="AT9" i="1"/>
  <c r="AW33" i="1"/>
  <c r="AX33" i="1" s="1"/>
  <c r="AU16" i="1"/>
  <c r="AW16" i="1" s="1"/>
  <c r="AX16" i="1" s="1"/>
  <c r="AU24" i="1"/>
  <c r="AW24" i="1" s="1"/>
  <c r="AX24" i="1" s="1"/>
  <c r="AU32" i="1"/>
  <c r="AW32" i="1" s="1"/>
  <c r="AX32" i="1" s="1"/>
  <c r="AU20" i="1"/>
  <c r="AV20" i="1" s="1"/>
  <c r="AV28" i="1"/>
  <c r="AT21" i="1"/>
  <c r="AT28" i="1"/>
  <c r="AW9" i="1"/>
  <c r="AX9" i="1" s="1"/>
  <c r="AV17" i="1"/>
  <c r="AW17" i="1"/>
  <c r="AX17" i="1" s="1"/>
  <c r="AV5" i="1"/>
  <c r="AX5" i="1"/>
  <c r="AW13" i="1"/>
  <c r="AX13" i="1" s="1"/>
  <c r="AV13" i="1"/>
  <c r="AT17" i="1"/>
  <c r="AT29" i="1"/>
  <c r="AT8" i="1"/>
  <c r="AT25" i="1"/>
  <c r="AT33" i="1"/>
  <c r="AT13" i="1"/>
  <c r="AT12" i="1"/>
  <c r="AW11" i="1"/>
  <c r="AX11" i="1" s="1"/>
  <c r="AV11" i="1"/>
  <c r="AW26" i="1"/>
  <c r="AX26" i="1" s="1"/>
  <c r="AV26" i="1"/>
  <c r="AW31" i="1"/>
  <c r="AX31" i="1" s="1"/>
  <c r="AV31" i="1"/>
  <c r="AX6" i="1"/>
  <c r="AV6" i="1"/>
  <c r="AV25" i="1"/>
  <c r="AW25" i="1"/>
  <c r="AX25" i="1" s="1"/>
  <c r="AV21" i="1"/>
  <c r="AW21" i="1"/>
  <c r="AX21" i="1" s="1"/>
  <c r="AW22" i="1"/>
  <c r="AX22" i="1" s="1"/>
  <c r="AV22" i="1"/>
  <c r="AW27" i="1"/>
  <c r="AX27" i="1" s="1"/>
  <c r="AV27" i="1"/>
  <c r="AV29" i="1"/>
  <c r="AW29" i="1"/>
  <c r="AX29" i="1" s="1"/>
  <c r="AW30" i="1"/>
  <c r="AX30" i="1" s="1"/>
  <c r="AV30" i="1"/>
  <c r="AW18" i="1"/>
  <c r="AX18" i="1" s="1"/>
  <c r="AV18" i="1"/>
  <c r="AV33" i="1"/>
  <c r="AW10" i="1"/>
  <c r="AX10" i="1" s="1"/>
  <c r="AV10" i="1"/>
  <c r="AW14" i="1"/>
  <c r="AX14" i="1" s="1"/>
  <c r="AV14" i="1"/>
  <c r="AW19" i="1"/>
  <c r="AX19" i="1" s="1"/>
  <c r="AV19" i="1"/>
  <c r="AV8" i="1"/>
  <c r="AT11" i="1"/>
  <c r="AT19" i="1"/>
  <c r="AT27" i="1"/>
  <c r="AT31" i="1"/>
  <c r="AW12" i="1"/>
  <c r="AX12" i="1" s="1"/>
  <c r="AW28" i="1"/>
  <c r="AX28" i="1" s="1"/>
  <c r="AT6" i="1"/>
  <c r="AT10" i="1"/>
  <c r="AT14" i="1"/>
  <c r="AT18" i="1"/>
  <c r="AT22" i="1"/>
  <c r="AT26" i="1"/>
  <c r="AT30" i="1"/>
  <c r="CW33" i="1"/>
  <c r="CW32" i="1"/>
  <c r="CW31" i="1"/>
  <c r="CW30" i="1"/>
  <c r="CW29" i="1"/>
  <c r="CW28" i="1"/>
  <c r="CW27" i="1"/>
  <c r="CW26" i="1"/>
  <c r="CW25" i="1"/>
  <c r="CW24" i="1"/>
  <c r="CW23" i="1"/>
  <c r="CW22" i="1"/>
  <c r="CW21" i="1"/>
  <c r="CW20" i="1"/>
  <c r="CW19" i="1"/>
  <c r="CW18" i="1"/>
  <c r="CW17" i="1"/>
  <c r="CW16" i="1"/>
  <c r="CW15" i="1"/>
  <c r="CW14" i="1"/>
  <c r="CW13" i="1"/>
  <c r="CW12" i="1"/>
  <c r="CW11" i="1"/>
  <c r="CW10" i="1"/>
  <c r="CW9" i="1"/>
  <c r="CW8" i="1"/>
  <c r="CW7" i="1"/>
  <c r="CW6" i="1"/>
  <c r="BA32" i="1"/>
  <c r="BA31" i="1"/>
  <c r="BA30" i="1"/>
  <c r="BA29" i="1"/>
  <c r="BA28" i="1"/>
  <c r="BA27" i="1"/>
  <c r="BA26" i="1"/>
  <c r="BA25" i="1"/>
  <c r="BA24" i="1"/>
  <c r="BA23" i="1"/>
  <c r="BA22" i="1"/>
  <c r="BA21" i="1"/>
  <c r="BA20" i="1"/>
  <c r="BA19" i="1"/>
  <c r="BA18" i="1"/>
  <c r="BA17" i="1"/>
  <c r="BA16" i="1"/>
  <c r="BA15" i="1"/>
  <c r="BA14" i="1"/>
  <c r="BA13" i="1"/>
  <c r="BA12" i="1"/>
  <c r="BA11" i="1"/>
  <c r="BA10" i="1"/>
  <c r="BA9" i="1"/>
  <c r="BA8" i="1"/>
  <c r="BA7" i="1"/>
  <c r="BA6" i="1"/>
  <c r="BA5" i="1"/>
  <c r="BA4" i="1"/>
  <c r="BA33" i="1"/>
  <c r="BC33" i="1" s="1"/>
  <c r="L4" i="1" l="1"/>
  <c r="M4" i="1" s="1"/>
  <c r="D7" i="1"/>
  <c r="B9" i="1"/>
  <c r="K7" i="1"/>
  <c r="F6" i="1"/>
  <c r="G6" i="1"/>
  <c r="H6" i="1" s="1"/>
  <c r="G5" i="1"/>
  <c r="F5" i="1"/>
  <c r="Y39" i="1"/>
  <c r="Z39" i="1" s="1"/>
  <c r="P7" i="1"/>
  <c r="R7" i="1" s="1"/>
  <c r="S7" i="1" s="1"/>
  <c r="V7" i="1"/>
  <c r="Y5" i="1"/>
  <c r="Z5" i="1" s="1"/>
  <c r="Q6" i="1"/>
  <c r="Q7" i="1"/>
  <c r="O8" i="1"/>
  <c r="T6" i="1"/>
  <c r="S6" i="1"/>
  <c r="AD6" i="1"/>
  <c r="AC7" i="1"/>
  <c r="AB8" i="1"/>
  <c r="AJ7" i="1"/>
  <c r="AK6" i="1"/>
  <c r="AM6" i="1" s="1"/>
  <c r="AO4" i="1"/>
  <c r="AP4" i="1" s="1"/>
  <c r="AG6" i="1"/>
  <c r="AH6" i="1" s="1"/>
  <c r="AF6" i="1"/>
  <c r="AM5" i="1"/>
  <c r="AL5" i="1"/>
  <c r="AV32" i="1"/>
  <c r="AV16" i="1"/>
  <c r="AW20" i="1"/>
  <c r="AX20" i="1" s="1"/>
  <c r="AV9" i="1"/>
  <c r="AV24" i="1"/>
  <c r="AW15" i="1"/>
  <c r="AX15" i="1" s="1"/>
  <c r="AV15" i="1"/>
  <c r="AX7" i="1"/>
  <c r="AV7" i="1"/>
  <c r="AW23" i="1"/>
  <c r="AX23" i="1" s="1"/>
  <c r="AV23" i="1"/>
  <c r="BC32" i="1"/>
  <c r="BD32" i="1" s="1"/>
  <c r="BB32" i="1"/>
  <c r="BB31" i="1"/>
  <c r="BC30" i="1"/>
  <c r="BE30" i="1" s="1"/>
  <c r="BF30" i="1" s="1"/>
  <c r="BB30" i="1"/>
  <c r="BC29" i="1"/>
  <c r="BB28" i="1"/>
  <c r="BB27" i="1"/>
  <c r="BB26" i="1"/>
  <c r="BC25" i="1"/>
  <c r="BB24" i="1"/>
  <c r="BB23" i="1"/>
  <c r="BB22" i="1"/>
  <c r="BC21" i="1"/>
  <c r="BC20" i="1"/>
  <c r="BE20" i="1" s="1"/>
  <c r="BF20" i="1" s="1"/>
  <c r="BB19" i="1"/>
  <c r="BC18" i="1"/>
  <c r="BE18" i="1" s="1"/>
  <c r="BF18" i="1" s="1"/>
  <c r="BB18" i="1"/>
  <c r="BC17" i="1"/>
  <c r="BC16" i="1"/>
  <c r="BD16" i="1" s="1"/>
  <c r="BC15" i="1"/>
  <c r="BB14" i="1"/>
  <c r="BC13" i="1"/>
  <c r="BC12" i="1"/>
  <c r="BE12" i="1" s="1"/>
  <c r="BF12" i="1" s="1"/>
  <c r="BB12" i="1"/>
  <c r="BB11" i="1"/>
  <c r="BB10" i="1"/>
  <c r="BC9" i="1"/>
  <c r="BC8" i="1"/>
  <c r="BE8" i="1" s="1"/>
  <c r="BF8" i="1" s="1"/>
  <c r="BB7" i="1"/>
  <c r="BB6" i="1"/>
  <c r="BC5" i="1"/>
  <c r="BC4" i="1"/>
  <c r="L6" i="1" l="1"/>
  <c r="M6" i="1" s="1"/>
  <c r="B10" i="1"/>
  <c r="K8" i="1"/>
  <c r="D8" i="1"/>
  <c r="H5" i="1"/>
  <c r="L5" i="1"/>
  <c r="M5" i="1" s="1"/>
  <c r="G7" i="1"/>
  <c r="H7" i="1" s="1"/>
  <c r="F7" i="1"/>
  <c r="T7" i="1"/>
  <c r="U7" i="1" s="1"/>
  <c r="U6" i="1"/>
  <c r="Y6" i="1"/>
  <c r="Z6" i="1" s="1"/>
  <c r="W7" i="1"/>
  <c r="X7" i="1"/>
  <c r="Y7" i="1" s="1"/>
  <c r="Z7" i="1" s="1"/>
  <c r="P8" i="1"/>
  <c r="R8" i="1" s="1"/>
  <c r="T8" i="1" s="1"/>
  <c r="V8" i="1"/>
  <c r="O9" i="1"/>
  <c r="V9" i="1" s="1"/>
  <c r="W9" i="1" s="1"/>
  <c r="X9" i="1" s="1"/>
  <c r="AL6" i="1"/>
  <c r="AJ8" i="1"/>
  <c r="AK7" i="1"/>
  <c r="AC8" i="1"/>
  <c r="AB9" i="1"/>
  <c r="AE7" i="1"/>
  <c r="AD7" i="1"/>
  <c r="AO5" i="1"/>
  <c r="AP5" i="1" s="1"/>
  <c r="AN5" i="1"/>
  <c r="AO6" i="1"/>
  <c r="AP6" i="1" s="1"/>
  <c r="AN6" i="1"/>
  <c r="BB4" i="1"/>
  <c r="BC28" i="1"/>
  <c r="BD28" i="1" s="1"/>
  <c r="BB20" i="1"/>
  <c r="BC24" i="1"/>
  <c r="BD24" i="1" s="1"/>
  <c r="BB16" i="1"/>
  <c r="BC14" i="1"/>
  <c r="BE14" i="1" s="1"/>
  <c r="BF14" i="1" s="1"/>
  <c r="BC10" i="1"/>
  <c r="BE10" i="1" s="1"/>
  <c r="BF10" i="1" s="1"/>
  <c r="BC26" i="1"/>
  <c r="BE26" i="1" s="1"/>
  <c r="BF26" i="1" s="1"/>
  <c r="BC6" i="1"/>
  <c r="BE6" i="1" s="1"/>
  <c r="BF6" i="1" s="1"/>
  <c r="BB8" i="1"/>
  <c r="BC22" i="1"/>
  <c r="BE22" i="1" s="1"/>
  <c r="BF22" i="1" s="1"/>
  <c r="BE15" i="1"/>
  <c r="BF15" i="1" s="1"/>
  <c r="BD15" i="1"/>
  <c r="BE29" i="1"/>
  <c r="BF29" i="1" s="1"/>
  <c r="BD29" i="1"/>
  <c r="BE25" i="1"/>
  <c r="BF25" i="1" s="1"/>
  <c r="BD25" i="1"/>
  <c r="BD9" i="1"/>
  <c r="BE9" i="1"/>
  <c r="BF9" i="1" s="1"/>
  <c r="BD5" i="1"/>
  <c r="BE5" i="1"/>
  <c r="BF5" i="1" s="1"/>
  <c r="BD21" i="1"/>
  <c r="BE21" i="1"/>
  <c r="BF21" i="1" s="1"/>
  <c r="BD33" i="1"/>
  <c r="BE33" i="1"/>
  <c r="BF33" i="1" s="1"/>
  <c r="BE17" i="1"/>
  <c r="BF17" i="1" s="1"/>
  <c r="BD17" i="1"/>
  <c r="BD13" i="1"/>
  <c r="BE13" i="1"/>
  <c r="BF13" i="1" s="1"/>
  <c r="BD8" i="1"/>
  <c r="BD12" i="1"/>
  <c r="BB15" i="1"/>
  <c r="BD20" i="1"/>
  <c r="BC7" i="1"/>
  <c r="BC11" i="1"/>
  <c r="BE16" i="1"/>
  <c r="BF16" i="1" s="1"/>
  <c r="BC19" i="1"/>
  <c r="BC23" i="1"/>
  <c r="BC27" i="1"/>
  <c r="BC31" i="1"/>
  <c r="BE32" i="1"/>
  <c r="BF32" i="1" s="1"/>
  <c r="BB5" i="1"/>
  <c r="BB9" i="1"/>
  <c r="BB13" i="1"/>
  <c r="BB17" i="1"/>
  <c r="BD18" i="1"/>
  <c r="BB21" i="1"/>
  <c r="BB25" i="1"/>
  <c r="BB29" i="1"/>
  <c r="BD30" i="1"/>
  <c r="BB33" i="1"/>
  <c r="BE4" i="1"/>
  <c r="BF4" i="1" s="1"/>
  <c r="BD4" i="1"/>
  <c r="L7" i="1" l="1"/>
  <c r="M7" i="1" s="1"/>
  <c r="G8" i="1"/>
  <c r="H8" i="1" s="1"/>
  <c r="F8" i="1"/>
  <c r="D9" i="1"/>
  <c r="K9" i="1"/>
  <c r="B11" i="1"/>
  <c r="W8" i="1"/>
  <c r="X8" i="1"/>
  <c r="Y8" i="1" s="1"/>
  <c r="Z8" i="1" s="1"/>
  <c r="P9" i="1"/>
  <c r="O10" i="1"/>
  <c r="V10" i="1" s="1"/>
  <c r="W10" i="1" s="1"/>
  <c r="X10" i="1" s="1"/>
  <c r="Q8" i="1"/>
  <c r="AF7" i="1"/>
  <c r="AG7" i="1"/>
  <c r="AH7" i="1" s="1"/>
  <c r="AC9" i="1"/>
  <c r="AB10" i="1"/>
  <c r="AE8" i="1"/>
  <c r="AD8" i="1"/>
  <c r="AM7" i="1"/>
  <c r="AL7" i="1"/>
  <c r="AJ9" i="1"/>
  <c r="AK8" i="1"/>
  <c r="BE24" i="1"/>
  <c r="BF24" i="1" s="1"/>
  <c r="BD14" i="1"/>
  <c r="BD10" i="1"/>
  <c r="BD26" i="1"/>
  <c r="BD22" i="1"/>
  <c r="BD6" i="1"/>
  <c r="BE28" i="1"/>
  <c r="BF28" i="1" s="1"/>
  <c r="BE19" i="1"/>
  <c r="BF19" i="1" s="1"/>
  <c r="BD19" i="1"/>
  <c r="BE7" i="1"/>
  <c r="BF7" i="1" s="1"/>
  <c r="BD7" i="1"/>
  <c r="BE23" i="1"/>
  <c r="BF23" i="1" s="1"/>
  <c r="BD23" i="1"/>
  <c r="BE11" i="1"/>
  <c r="BF11" i="1" s="1"/>
  <c r="BD11" i="1"/>
  <c r="BE31" i="1"/>
  <c r="BF31" i="1" s="1"/>
  <c r="BD31" i="1"/>
  <c r="BE27" i="1"/>
  <c r="BF27" i="1" s="1"/>
  <c r="BD27" i="1"/>
  <c r="D10" i="1" l="1"/>
  <c r="G9" i="1"/>
  <c r="H9" i="1" s="1"/>
  <c r="F9" i="1"/>
  <c r="B12" i="1"/>
  <c r="K10" i="1"/>
  <c r="L8" i="1"/>
  <c r="M8" i="1" s="1"/>
  <c r="S8" i="1"/>
  <c r="U8" i="1"/>
  <c r="P10" i="1"/>
  <c r="O11" i="1"/>
  <c r="V11" i="1" s="1"/>
  <c r="W11" i="1" s="1"/>
  <c r="X11" i="1" s="1"/>
  <c r="R9" i="1"/>
  <c r="Q9" i="1"/>
  <c r="AL8" i="1"/>
  <c r="AM8" i="1"/>
  <c r="AF8" i="1"/>
  <c r="AG8" i="1"/>
  <c r="AH8" i="1" s="1"/>
  <c r="AE9" i="1"/>
  <c r="AD9" i="1"/>
  <c r="AO7" i="1"/>
  <c r="AP7" i="1" s="1"/>
  <c r="AN7" i="1"/>
  <c r="AC10" i="1"/>
  <c r="AB11" i="1"/>
  <c r="AK9" i="1"/>
  <c r="AM9" i="1" s="1"/>
  <c r="AJ10" i="1"/>
  <c r="BI33" i="1"/>
  <c r="BJ33" i="1" s="1"/>
  <c r="BI32" i="1"/>
  <c r="BJ32" i="1" s="1"/>
  <c r="BI31" i="1"/>
  <c r="BJ31" i="1" s="1"/>
  <c r="BI30" i="1"/>
  <c r="BJ30" i="1" s="1"/>
  <c r="BI29" i="1"/>
  <c r="BJ29" i="1" s="1"/>
  <c r="BI28" i="1"/>
  <c r="BJ28" i="1" s="1"/>
  <c r="BI27" i="1"/>
  <c r="BJ27" i="1" s="1"/>
  <c r="BI26" i="1"/>
  <c r="BJ26" i="1" s="1"/>
  <c r="BI25" i="1"/>
  <c r="BJ25" i="1" s="1"/>
  <c r="BI24" i="1"/>
  <c r="BJ24" i="1" s="1"/>
  <c r="BI23" i="1"/>
  <c r="BJ23" i="1" s="1"/>
  <c r="BI22" i="1"/>
  <c r="BJ22" i="1" s="1"/>
  <c r="BI21" i="1"/>
  <c r="BJ21" i="1" s="1"/>
  <c r="BI20" i="1"/>
  <c r="BJ20" i="1" s="1"/>
  <c r="BI19" i="1"/>
  <c r="BJ19" i="1" s="1"/>
  <c r="BI18" i="1"/>
  <c r="BJ18" i="1" s="1"/>
  <c r="BI17" i="1"/>
  <c r="BJ17" i="1" s="1"/>
  <c r="BI16" i="1"/>
  <c r="BJ16" i="1" s="1"/>
  <c r="BI15" i="1"/>
  <c r="BJ15" i="1" s="1"/>
  <c r="BI14" i="1"/>
  <c r="BJ14" i="1" s="1"/>
  <c r="BI13" i="1"/>
  <c r="BJ13" i="1" s="1"/>
  <c r="BI12" i="1"/>
  <c r="BJ12" i="1" s="1"/>
  <c r="BI11" i="1"/>
  <c r="BJ11" i="1" s="1"/>
  <c r="BI10" i="1"/>
  <c r="BJ10" i="1" s="1"/>
  <c r="BI9" i="1"/>
  <c r="BJ9" i="1" s="1"/>
  <c r="BI8" i="1"/>
  <c r="BJ8" i="1" s="1"/>
  <c r="BI7" i="1"/>
  <c r="BJ7" i="1" s="1"/>
  <c r="BI6" i="1"/>
  <c r="BJ6" i="1" s="1"/>
  <c r="BI5" i="1"/>
  <c r="BJ5" i="1" s="1"/>
  <c r="BI4" i="1"/>
  <c r="BJ4" i="1" s="1"/>
  <c r="K11" i="1" l="1"/>
  <c r="D11" i="1"/>
  <c r="B14" i="1"/>
  <c r="B13" i="1"/>
  <c r="L9" i="1"/>
  <c r="M9" i="1" s="1"/>
  <c r="G10" i="1"/>
  <c r="H10" i="1" s="1"/>
  <c r="F10" i="1"/>
  <c r="T9" i="1"/>
  <c r="S9" i="1"/>
  <c r="P11" i="1"/>
  <c r="O12" i="1"/>
  <c r="V12" i="1" s="1"/>
  <c r="W12" i="1" s="1"/>
  <c r="X12" i="1" s="1"/>
  <c r="R10" i="1"/>
  <c r="Q10" i="1"/>
  <c r="AO8" i="1"/>
  <c r="AP8" i="1" s="1"/>
  <c r="AN8" i="1"/>
  <c r="AK10" i="1"/>
  <c r="AJ11" i="1"/>
  <c r="AF9" i="1"/>
  <c r="AG9" i="1"/>
  <c r="AH9" i="1" s="1"/>
  <c r="AO9" i="1"/>
  <c r="AP9" i="1" s="1"/>
  <c r="AN9" i="1"/>
  <c r="AL9" i="1"/>
  <c r="AC11" i="1"/>
  <c r="AB12" i="1"/>
  <c r="AE10" i="1"/>
  <c r="AD10" i="1"/>
  <c r="BK15" i="1"/>
  <c r="BL15" i="1" s="1"/>
  <c r="BK19" i="1"/>
  <c r="BK23" i="1"/>
  <c r="BL23" i="1" s="1"/>
  <c r="BK24" i="1"/>
  <c r="BL24" i="1" s="1"/>
  <c r="BK27" i="1"/>
  <c r="BL27" i="1" s="1"/>
  <c r="BK28" i="1"/>
  <c r="BL28" i="1" s="1"/>
  <c r="BK31" i="1"/>
  <c r="BK32" i="1"/>
  <c r="BL32" i="1" s="1"/>
  <c r="BK7" i="1"/>
  <c r="BL7" i="1" s="1"/>
  <c r="BK5" i="1"/>
  <c r="BL5" i="1" s="1"/>
  <c r="BK33" i="1"/>
  <c r="BK30" i="1"/>
  <c r="BL30" i="1" s="1"/>
  <c r="BK29" i="1"/>
  <c r="BK26" i="1"/>
  <c r="BL26" i="1" s="1"/>
  <c r="BK25" i="1"/>
  <c r="BK22" i="1"/>
  <c r="BL22" i="1" s="1"/>
  <c r="BK21" i="1"/>
  <c r="BK17" i="1"/>
  <c r="BL17" i="1" s="1"/>
  <c r="BK13" i="1"/>
  <c r="BL13" i="1" s="1"/>
  <c r="B15" i="1" l="1"/>
  <c r="D12" i="1"/>
  <c r="G11" i="1"/>
  <c r="H11" i="1" s="1"/>
  <c r="F11" i="1"/>
  <c r="K12" i="1"/>
  <c r="L10" i="1"/>
  <c r="M10" i="1" s="1"/>
  <c r="U9" i="1"/>
  <c r="Y9" i="1"/>
  <c r="Z9" i="1" s="1"/>
  <c r="R11" i="1"/>
  <c r="Q11" i="1"/>
  <c r="S10" i="1"/>
  <c r="T10" i="1"/>
  <c r="P12" i="1"/>
  <c r="O13" i="1"/>
  <c r="O14" i="1"/>
  <c r="V14" i="1" s="1"/>
  <c r="W14" i="1" s="1"/>
  <c r="X14" i="1" s="1"/>
  <c r="AC12" i="1"/>
  <c r="AB14" i="1"/>
  <c r="AB13" i="1"/>
  <c r="AC13" i="1" s="1"/>
  <c r="AG10" i="1"/>
  <c r="AH10" i="1" s="1"/>
  <c r="AF10" i="1"/>
  <c r="AK11" i="1"/>
  <c r="AJ12" i="1"/>
  <c r="AL10" i="1"/>
  <c r="AM10" i="1"/>
  <c r="AE11" i="1"/>
  <c r="AD11" i="1"/>
  <c r="BM19" i="1"/>
  <c r="BN19" i="1" s="1"/>
  <c r="BL19" i="1"/>
  <c r="BM33" i="1"/>
  <c r="BN33" i="1" s="1"/>
  <c r="BL33" i="1"/>
  <c r="BM21" i="1"/>
  <c r="BN21" i="1" s="1"/>
  <c r="BL21" i="1"/>
  <c r="BM25" i="1"/>
  <c r="BN25" i="1" s="1"/>
  <c r="BL25" i="1"/>
  <c r="BM31" i="1"/>
  <c r="BN31" i="1" s="1"/>
  <c r="BL31" i="1"/>
  <c r="BM29" i="1"/>
  <c r="BN29" i="1" s="1"/>
  <c r="BL29" i="1"/>
  <c r="BK11" i="1"/>
  <c r="BL11" i="1" s="1"/>
  <c r="BK9" i="1"/>
  <c r="BL9" i="1" s="1"/>
  <c r="BK4" i="1"/>
  <c r="BL4" i="1" s="1"/>
  <c r="BK8" i="1"/>
  <c r="BL8" i="1" s="1"/>
  <c r="BK12" i="1"/>
  <c r="BL12" i="1" s="1"/>
  <c r="BK18" i="1"/>
  <c r="BL18" i="1" s="1"/>
  <c r="BM22" i="1"/>
  <c r="BN22" i="1" s="1"/>
  <c r="BM30" i="1"/>
  <c r="BN30" i="1" s="1"/>
  <c r="BK6" i="1"/>
  <c r="BL6" i="1" s="1"/>
  <c r="BK10" i="1"/>
  <c r="BL10" i="1" s="1"/>
  <c r="BK14" i="1"/>
  <c r="BL14" i="1" s="1"/>
  <c r="BK16" i="1"/>
  <c r="BL16" i="1" s="1"/>
  <c r="BM26" i="1"/>
  <c r="BN26" i="1" s="1"/>
  <c r="BM24" i="1"/>
  <c r="BN24" i="1" s="1"/>
  <c r="BM32" i="1"/>
  <c r="BN32" i="1" s="1"/>
  <c r="BM5" i="1"/>
  <c r="BN5" i="1" s="1"/>
  <c r="BM7" i="1"/>
  <c r="BN7" i="1" s="1"/>
  <c r="BM13" i="1"/>
  <c r="BN13" i="1" s="1"/>
  <c r="BM15" i="1"/>
  <c r="BN15" i="1" s="1"/>
  <c r="BM17" i="1"/>
  <c r="BN17" i="1" s="1"/>
  <c r="BM28" i="1"/>
  <c r="BN28" i="1" s="1"/>
  <c r="BK20" i="1"/>
  <c r="BL20" i="1" s="1"/>
  <c r="BM23" i="1"/>
  <c r="BN23" i="1" s="1"/>
  <c r="BM27" i="1"/>
  <c r="BN27" i="1" s="1"/>
  <c r="BY33" i="1"/>
  <c r="BY32" i="1"/>
  <c r="BY31" i="1"/>
  <c r="BY30" i="1"/>
  <c r="BY29" i="1"/>
  <c r="BY28" i="1"/>
  <c r="BY27" i="1"/>
  <c r="BY26" i="1"/>
  <c r="BY25" i="1"/>
  <c r="BY24" i="1"/>
  <c r="BY23" i="1"/>
  <c r="BY22" i="1"/>
  <c r="BY21" i="1"/>
  <c r="BY20" i="1"/>
  <c r="BY19" i="1"/>
  <c r="BY18" i="1"/>
  <c r="BY17" i="1"/>
  <c r="BY16" i="1"/>
  <c r="BY15" i="1"/>
  <c r="BY14" i="1"/>
  <c r="BY13" i="1"/>
  <c r="BY12" i="1"/>
  <c r="BY11" i="1"/>
  <c r="BY10" i="1"/>
  <c r="BY9" i="1"/>
  <c r="BY8" i="1"/>
  <c r="BY7" i="1"/>
  <c r="BZ7" i="1" s="1"/>
  <c r="BY6" i="1"/>
  <c r="BZ6" i="1" s="1"/>
  <c r="BY5" i="1"/>
  <c r="BZ5" i="1" s="1"/>
  <c r="BY4" i="1"/>
  <c r="BZ4" i="1" s="1"/>
  <c r="BQ4" i="1"/>
  <c r="BR4" i="1" s="1"/>
  <c r="G12" i="1" l="1"/>
  <c r="H12" i="1" s="1"/>
  <c r="F12" i="1"/>
  <c r="B16" i="1"/>
  <c r="K14" i="1"/>
  <c r="D13" i="1"/>
  <c r="D14" i="1"/>
  <c r="K13" i="1"/>
  <c r="L11" i="1"/>
  <c r="M11" i="1" s="1"/>
  <c r="U10" i="1"/>
  <c r="Y10" i="1"/>
  <c r="Z10" i="1" s="1"/>
  <c r="P13" i="1"/>
  <c r="Q13" i="1" s="1"/>
  <c r="V13" i="1"/>
  <c r="P14" i="1"/>
  <c r="O15" i="1"/>
  <c r="V15" i="1" s="1"/>
  <c r="R13" i="1"/>
  <c r="R12" i="1"/>
  <c r="Q12" i="1"/>
  <c r="S11" i="1"/>
  <c r="T11" i="1"/>
  <c r="AG11" i="1"/>
  <c r="AH11" i="1" s="1"/>
  <c r="AF11" i="1"/>
  <c r="AO10" i="1"/>
  <c r="AP10" i="1" s="1"/>
  <c r="AN10" i="1"/>
  <c r="AK12" i="1"/>
  <c r="AJ13" i="1"/>
  <c r="AK13" i="1" s="1"/>
  <c r="AJ14" i="1"/>
  <c r="AL11" i="1"/>
  <c r="AM11" i="1"/>
  <c r="AE13" i="1"/>
  <c r="AD13" i="1"/>
  <c r="AC14" i="1"/>
  <c r="AB15" i="1"/>
  <c r="AE12" i="1"/>
  <c r="AD12" i="1"/>
  <c r="BM11" i="1"/>
  <c r="BN11" i="1" s="1"/>
  <c r="BM9" i="1"/>
  <c r="BN9" i="1" s="1"/>
  <c r="BM18" i="1"/>
  <c r="BN18" i="1" s="1"/>
  <c r="BM16" i="1"/>
  <c r="BN16" i="1" s="1"/>
  <c r="BM10" i="1"/>
  <c r="BN10" i="1" s="1"/>
  <c r="BM8" i="1"/>
  <c r="BN8" i="1" s="1"/>
  <c r="BM20" i="1"/>
  <c r="BN20" i="1" s="1"/>
  <c r="BM14" i="1"/>
  <c r="BN14" i="1" s="1"/>
  <c r="BM6" i="1"/>
  <c r="BN6" i="1" s="1"/>
  <c r="BM12" i="1"/>
  <c r="BN12" i="1" s="1"/>
  <c r="BM4" i="1"/>
  <c r="BN4" i="1" s="1"/>
  <c r="BQ33" i="1"/>
  <c r="BR33" i="1" s="1"/>
  <c r="BQ32" i="1"/>
  <c r="BQ31" i="1"/>
  <c r="BR31" i="1" s="1"/>
  <c r="BQ30" i="1"/>
  <c r="BR30" i="1" s="1"/>
  <c r="BQ29" i="1"/>
  <c r="BR29" i="1" s="1"/>
  <c r="BQ28" i="1"/>
  <c r="BQ27" i="1"/>
  <c r="BR27" i="1" s="1"/>
  <c r="BQ26" i="1"/>
  <c r="BR26" i="1" s="1"/>
  <c r="BQ25" i="1"/>
  <c r="BR25" i="1" s="1"/>
  <c r="BQ24" i="1"/>
  <c r="BR24" i="1" s="1"/>
  <c r="BQ23" i="1"/>
  <c r="BR23" i="1" s="1"/>
  <c r="BQ22" i="1"/>
  <c r="BR22" i="1" s="1"/>
  <c r="BQ21" i="1"/>
  <c r="BR21" i="1" s="1"/>
  <c r="BQ20" i="1"/>
  <c r="BR20" i="1" s="1"/>
  <c r="BQ19" i="1"/>
  <c r="BR19" i="1" s="1"/>
  <c r="BQ18" i="1"/>
  <c r="BR18" i="1" s="1"/>
  <c r="BQ17" i="1"/>
  <c r="BR17" i="1" s="1"/>
  <c r="BQ16" i="1"/>
  <c r="BR16" i="1" s="1"/>
  <c r="BQ15" i="1"/>
  <c r="BR15" i="1" s="1"/>
  <c r="BQ14" i="1"/>
  <c r="BR14" i="1" s="1"/>
  <c r="BQ13" i="1"/>
  <c r="BR13" i="1" s="1"/>
  <c r="BQ12" i="1"/>
  <c r="BQ11" i="1"/>
  <c r="BR11" i="1" s="1"/>
  <c r="BQ10" i="1"/>
  <c r="BR10" i="1" s="1"/>
  <c r="BQ9" i="1"/>
  <c r="BR9" i="1" s="1"/>
  <c r="BQ8" i="1"/>
  <c r="BQ6" i="1"/>
  <c r="BR6" i="1" s="1"/>
  <c r="BQ5" i="1"/>
  <c r="BR5" i="1" s="1"/>
  <c r="BQ7" i="1"/>
  <c r="BR7" i="1" s="1"/>
  <c r="L12" i="1" l="1"/>
  <c r="M12" i="1" s="1"/>
  <c r="G13" i="1"/>
  <c r="H13" i="1" s="1"/>
  <c r="F13" i="1"/>
  <c r="D15" i="1"/>
  <c r="K15" i="1"/>
  <c r="G14" i="1"/>
  <c r="H14" i="1" s="1"/>
  <c r="F14" i="1"/>
  <c r="B17" i="1"/>
  <c r="U11" i="1"/>
  <c r="Y11" i="1"/>
  <c r="Z11" i="1" s="1"/>
  <c r="W13" i="1"/>
  <c r="X13" i="1"/>
  <c r="W15" i="1"/>
  <c r="X15" i="1" s="1"/>
  <c r="R14" i="1"/>
  <c r="Q14" i="1"/>
  <c r="T12" i="1"/>
  <c r="S12" i="1"/>
  <c r="T13" i="1"/>
  <c r="U13" i="1" s="1"/>
  <c r="S13" i="1"/>
  <c r="P15" i="1"/>
  <c r="O16" i="1"/>
  <c r="V16" i="1" s="1"/>
  <c r="AK14" i="1"/>
  <c r="AJ15" i="1"/>
  <c r="AG12" i="1"/>
  <c r="AH12" i="1" s="1"/>
  <c r="AF12" i="1"/>
  <c r="AM13" i="1"/>
  <c r="AL13" i="1"/>
  <c r="AC15" i="1"/>
  <c r="AB16" i="1"/>
  <c r="AM12" i="1"/>
  <c r="AL12" i="1"/>
  <c r="AE14" i="1"/>
  <c r="AD14" i="1"/>
  <c r="AG13" i="1"/>
  <c r="AH13" i="1" s="1"/>
  <c r="AF13" i="1"/>
  <c r="AO11" i="1"/>
  <c r="AP11" i="1" s="1"/>
  <c r="AN11" i="1"/>
  <c r="BS20" i="1"/>
  <c r="BT20" i="1" s="1"/>
  <c r="BS16" i="1"/>
  <c r="BT16" i="1" s="1"/>
  <c r="BS14" i="1"/>
  <c r="BT14" i="1" s="1"/>
  <c r="BS26" i="1"/>
  <c r="BT26" i="1" s="1"/>
  <c r="BS24" i="1"/>
  <c r="BT24" i="1" s="1"/>
  <c r="BS22" i="1"/>
  <c r="BT22" i="1" s="1"/>
  <c r="BS30" i="1"/>
  <c r="BT30" i="1" s="1"/>
  <c r="BS6" i="1"/>
  <c r="BT6" i="1" s="1"/>
  <c r="BS8" i="1"/>
  <c r="BT8" i="1" s="1"/>
  <c r="BR8" i="1"/>
  <c r="BS12" i="1"/>
  <c r="BT12" i="1" s="1"/>
  <c r="BR12" i="1"/>
  <c r="BS28" i="1"/>
  <c r="BT28" i="1" s="1"/>
  <c r="BR28" i="1"/>
  <c r="BS32" i="1"/>
  <c r="BT32" i="1" s="1"/>
  <c r="BR32" i="1"/>
  <c r="BS4" i="1"/>
  <c r="BT4" i="1" s="1"/>
  <c r="BS10" i="1"/>
  <c r="BT10" i="1" s="1"/>
  <c r="BS18" i="1"/>
  <c r="BT18" i="1" s="1"/>
  <c r="BS5" i="1"/>
  <c r="BT5" i="1" s="1"/>
  <c r="BS9" i="1"/>
  <c r="BT9" i="1" s="1"/>
  <c r="BS13" i="1"/>
  <c r="BT13" i="1" s="1"/>
  <c r="BS17" i="1"/>
  <c r="BT17" i="1" s="1"/>
  <c r="BS21" i="1"/>
  <c r="BT21" i="1" s="1"/>
  <c r="BS25" i="1"/>
  <c r="BT25" i="1" s="1"/>
  <c r="BS29" i="1"/>
  <c r="BT29" i="1" s="1"/>
  <c r="BS33" i="1"/>
  <c r="BT33" i="1" s="1"/>
  <c r="BS7" i="1"/>
  <c r="BT7" i="1" s="1"/>
  <c r="BS11" i="1"/>
  <c r="BT11" i="1" s="1"/>
  <c r="BS15" i="1"/>
  <c r="BT15" i="1" s="1"/>
  <c r="BS19" i="1"/>
  <c r="BT19" i="1" s="1"/>
  <c r="BS23" i="1"/>
  <c r="BT23" i="1" s="1"/>
  <c r="BS27" i="1"/>
  <c r="BT27" i="1" s="1"/>
  <c r="BS31" i="1"/>
  <c r="BT31" i="1" s="1"/>
  <c r="CA33" i="1"/>
  <c r="CA32" i="1"/>
  <c r="CA31" i="1"/>
  <c r="BZ30" i="1"/>
  <c r="CA29" i="1"/>
  <c r="BZ28" i="1"/>
  <c r="CA27" i="1"/>
  <c r="BZ26" i="1"/>
  <c r="CA25" i="1"/>
  <c r="BZ24" i="1"/>
  <c r="CA23" i="1"/>
  <c r="BZ22" i="1"/>
  <c r="CA21" i="1"/>
  <c r="BZ20" i="1"/>
  <c r="CA19" i="1"/>
  <c r="BZ18" i="1"/>
  <c r="CA17" i="1"/>
  <c r="BZ16" i="1"/>
  <c r="CA15" i="1"/>
  <c r="BZ14" i="1"/>
  <c r="CA13" i="1"/>
  <c r="CA12" i="1"/>
  <c r="CA11" i="1"/>
  <c r="BZ10" i="1"/>
  <c r="CA9" i="1"/>
  <c r="BZ8" i="1"/>
  <c r="CA7" i="1"/>
  <c r="CA5" i="1"/>
  <c r="CG33" i="1"/>
  <c r="CI33" i="1" s="1"/>
  <c r="CG32" i="1"/>
  <c r="CH32" i="1" s="1"/>
  <c r="CG31" i="1"/>
  <c r="CI31" i="1" s="1"/>
  <c r="CG30" i="1"/>
  <c r="CI30" i="1" s="1"/>
  <c r="CG29" i="1"/>
  <c r="CI29" i="1" s="1"/>
  <c r="CG28" i="1"/>
  <c r="CI28" i="1" s="1"/>
  <c r="CG27" i="1"/>
  <c r="CI27" i="1" s="1"/>
  <c r="CG26" i="1"/>
  <c r="CH26" i="1" s="1"/>
  <c r="CG25" i="1"/>
  <c r="CI25" i="1" s="1"/>
  <c r="CG24" i="1"/>
  <c r="CI24" i="1" s="1"/>
  <c r="CG23" i="1"/>
  <c r="CI23" i="1" s="1"/>
  <c r="CG22" i="1"/>
  <c r="CH22" i="1" s="1"/>
  <c r="CG21" i="1"/>
  <c r="CI21" i="1" s="1"/>
  <c r="CG20" i="1"/>
  <c r="CI20" i="1" s="1"/>
  <c r="CG19" i="1"/>
  <c r="CI19" i="1" s="1"/>
  <c r="CG18" i="1"/>
  <c r="CH18" i="1" s="1"/>
  <c r="CG17" i="1"/>
  <c r="CI17" i="1" s="1"/>
  <c r="CG16" i="1"/>
  <c r="CI16" i="1" s="1"/>
  <c r="CG15" i="1"/>
  <c r="CI15" i="1" s="1"/>
  <c r="CG14" i="1"/>
  <c r="CI14" i="1" s="1"/>
  <c r="CG13" i="1"/>
  <c r="CI13" i="1" s="1"/>
  <c r="CG12" i="1"/>
  <c r="CH12" i="1" s="1"/>
  <c r="CG11" i="1"/>
  <c r="CI11" i="1" s="1"/>
  <c r="CG10" i="1"/>
  <c r="CH10" i="1" s="1"/>
  <c r="CG9" i="1"/>
  <c r="CI9" i="1" s="1"/>
  <c r="CG8" i="1"/>
  <c r="CI8" i="1" s="1"/>
  <c r="CG7" i="1"/>
  <c r="CH7" i="1" s="1"/>
  <c r="CG6" i="1"/>
  <c r="CH6" i="1" s="1"/>
  <c r="CG5" i="1"/>
  <c r="CI5" i="1" s="1"/>
  <c r="CG4" i="1"/>
  <c r="CI4" i="1" s="1"/>
  <c r="CK4" i="1" s="1"/>
  <c r="L13" i="1" l="1"/>
  <c r="M13" i="1" s="1"/>
  <c r="L14" i="1"/>
  <c r="M14" i="1" s="1"/>
  <c r="B18" i="1"/>
  <c r="G15" i="1"/>
  <c r="H15" i="1" s="1"/>
  <c r="F15" i="1"/>
  <c r="K16" i="1"/>
  <c r="D16" i="1"/>
  <c r="Y13" i="1"/>
  <c r="Z13" i="1" s="1"/>
  <c r="W16" i="1"/>
  <c r="X16" i="1" s="1"/>
  <c r="U12" i="1"/>
  <c r="Y12" i="1"/>
  <c r="Z12" i="1" s="1"/>
  <c r="R15" i="1"/>
  <c r="Q15" i="1"/>
  <c r="P16" i="1"/>
  <c r="O17" i="1"/>
  <c r="V17" i="1" s="1"/>
  <c r="W17" i="1" s="1"/>
  <c r="X17" i="1" s="1"/>
  <c r="T14" i="1"/>
  <c r="S14" i="1"/>
  <c r="AL14" i="1"/>
  <c r="AM14" i="1"/>
  <c r="AC16" i="1"/>
  <c r="AB17" i="1"/>
  <c r="AE15" i="1"/>
  <c r="AD15" i="1"/>
  <c r="AN13" i="1"/>
  <c r="AO13" i="1"/>
  <c r="AP13" i="1" s="1"/>
  <c r="AF14" i="1"/>
  <c r="AG14" i="1"/>
  <c r="AH14" i="1" s="1"/>
  <c r="AK15" i="1"/>
  <c r="AJ16" i="1"/>
  <c r="AO12" i="1"/>
  <c r="AP12" i="1" s="1"/>
  <c r="AN12" i="1"/>
  <c r="BU8" i="1"/>
  <c r="BV8" i="1" s="1"/>
  <c r="BU20" i="1"/>
  <c r="BV20" i="1" s="1"/>
  <c r="BU16" i="1"/>
  <c r="BV16" i="1" s="1"/>
  <c r="BU6" i="1"/>
  <c r="BV6" i="1" s="1"/>
  <c r="BU24" i="1"/>
  <c r="BV24" i="1" s="1"/>
  <c r="BU14" i="1"/>
  <c r="BV14" i="1" s="1"/>
  <c r="BU30" i="1"/>
  <c r="BV30" i="1" s="1"/>
  <c r="BU26" i="1"/>
  <c r="BV26" i="1" s="1"/>
  <c r="BU22" i="1"/>
  <c r="BV22" i="1" s="1"/>
  <c r="BU12" i="1"/>
  <c r="BV12" i="1" s="1"/>
  <c r="BU28" i="1"/>
  <c r="BV28" i="1" s="1"/>
  <c r="BU18" i="1"/>
  <c r="BV18" i="1" s="1"/>
  <c r="BU32" i="1"/>
  <c r="BV32" i="1" s="1"/>
  <c r="BU4" i="1"/>
  <c r="BV4" i="1" s="1"/>
  <c r="CH4" i="1"/>
  <c r="BU10" i="1"/>
  <c r="BV10" i="1" s="1"/>
  <c r="BU23" i="1"/>
  <c r="BV23" i="1" s="1"/>
  <c r="BU21" i="1"/>
  <c r="BV21" i="1" s="1"/>
  <c r="BU5" i="1"/>
  <c r="BV5" i="1" s="1"/>
  <c r="BU31" i="1"/>
  <c r="BV31" i="1" s="1"/>
  <c r="BU19" i="1"/>
  <c r="BV19" i="1" s="1"/>
  <c r="BU11" i="1"/>
  <c r="BV11" i="1" s="1"/>
  <c r="BU33" i="1"/>
  <c r="BV33" i="1" s="1"/>
  <c r="BU17" i="1"/>
  <c r="BV17" i="1" s="1"/>
  <c r="BU27" i="1"/>
  <c r="BV27" i="1" s="1"/>
  <c r="BU29" i="1"/>
  <c r="BV29" i="1" s="1"/>
  <c r="BU13" i="1"/>
  <c r="BV13" i="1" s="1"/>
  <c r="BU15" i="1"/>
  <c r="BV15" i="1" s="1"/>
  <c r="BU7" i="1"/>
  <c r="BV7" i="1" s="1"/>
  <c r="BU25" i="1"/>
  <c r="BV25" i="1" s="1"/>
  <c r="BU9" i="1"/>
  <c r="BV9" i="1" s="1"/>
  <c r="BZ32" i="1"/>
  <c r="CC11" i="1"/>
  <c r="CD11" i="1" s="1"/>
  <c r="CB11" i="1"/>
  <c r="CC23" i="1"/>
  <c r="CD23" i="1" s="1"/>
  <c r="CB23" i="1"/>
  <c r="CC12" i="1"/>
  <c r="CD12" i="1" s="1"/>
  <c r="CB12" i="1"/>
  <c r="CC13" i="1"/>
  <c r="CD13" i="1" s="1"/>
  <c r="CB13" i="1"/>
  <c r="CC25" i="1"/>
  <c r="CD25" i="1" s="1"/>
  <c r="CB25" i="1"/>
  <c r="CC15" i="1"/>
  <c r="CD15" i="1" s="1"/>
  <c r="CB15" i="1"/>
  <c r="CC27" i="1"/>
  <c r="CD27" i="1" s="1"/>
  <c r="CB27" i="1"/>
  <c r="CC5" i="1"/>
  <c r="CD5" i="1" s="1"/>
  <c r="CB5" i="1"/>
  <c r="CC17" i="1"/>
  <c r="CD17" i="1" s="1"/>
  <c r="CB17" i="1"/>
  <c r="CC29" i="1"/>
  <c r="CD29" i="1" s="1"/>
  <c r="CB29" i="1"/>
  <c r="CC7" i="1"/>
  <c r="CD7" i="1" s="1"/>
  <c r="CB7" i="1"/>
  <c r="CC19" i="1"/>
  <c r="CD19" i="1" s="1"/>
  <c r="CB19" i="1"/>
  <c r="CC31" i="1"/>
  <c r="CD31" i="1" s="1"/>
  <c r="CB31" i="1"/>
  <c r="CC32" i="1"/>
  <c r="CD32" i="1" s="1"/>
  <c r="CB32" i="1"/>
  <c r="CC9" i="1"/>
  <c r="CD9" i="1" s="1"/>
  <c r="CB9" i="1"/>
  <c r="CC21" i="1"/>
  <c r="CD21" i="1" s="1"/>
  <c r="CB21" i="1"/>
  <c r="CC33" i="1"/>
  <c r="CD33" i="1" s="1"/>
  <c r="CB33" i="1"/>
  <c r="BZ12" i="1"/>
  <c r="CA6" i="1"/>
  <c r="CA8" i="1"/>
  <c r="CA10" i="1"/>
  <c r="CA14" i="1"/>
  <c r="CA16" i="1"/>
  <c r="CA18" i="1"/>
  <c r="CA20" i="1"/>
  <c r="CA22" i="1"/>
  <c r="CA24" i="1"/>
  <c r="CA26" i="1"/>
  <c r="CA28" i="1"/>
  <c r="CA30" i="1"/>
  <c r="BZ9" i="1"/>
  <c r="BZ11" i="1"/>
  <c r="BZ13" i="1"/>
  <c r="BZ15" i="1"/>
  <c r="BZ17" i="1"/>
  <c r="BZ19" i="1"/>
  <c r="BZ21" i="1"/>
  <c r="BZ23" i="1"/>
  <c r="BZ25" i="1"/>
  <c r="BZ27" i="1"/>
  <c r="BZ29" i="1"/>
  <c r="BZ31" i="1"/>
  <c r="BZ33" i="1"/>
  <c r="CK11" i="1"/>
  <c r="CL11" i="1" s="1"/>
  <c r="CJ11" i="1"/>
  <c r="CK23" i="1"/>
  <c r="CL23" i="1" s="1"/>
  <c r="CJ23" i="1"/>
  <c r="CK24" i="1"/>
  <c r="CL24" i="1" s="1"/>
  <c r="CJ24" i="1"/>
  <c r="CK13" i="1"/>
  <c r="CL13" i="1" s="1"/>
  <c r="CJ13" i="1"/>
  <c r="CK25" i="1"/>
  <c r="CL25" i="1" s="1"/>
  <c r="CJ25" i="1"/>
  <c r="CK14" i="1"/>
  <c r="CL14" i="1" s="1"/>
  <c r="CJ14" i="1"/>
  <c r="CK15" i="1"/>
  <c r="CL15" i="1" s="1"/>
  <c r="CJ15" i="1"/>
  <c r="CK27" i="1"/>
  <c r="CL27" i="1" s="1"/>
  <c r="CJ27" i="1"/>
  <c r="CK16" i="1"/>
  <c r="CL16" i="1" s="1"/>
  <c r="CJ16" i="1"/>
  <c r="CK28" i="1"/>
  <c r="CL28" i="1" s="1"/>
  <c r="CJ28" i="1"/>
  <c r="CK5" i="1"/>
  <c r="CL5" i="1" s="1"/>
  <c r="CJ5" i="1"/>
  <c r="CK17" i="1"/>
  <c r="CL17" i="1" s="1"/>
  <c r="CJ17" i="1"/>
  <c r="CK29" i="1"/>
  <c r="CL29" i="1" s="1"/>
  <c r="CJ29" i="1"/>
  <c r="CK30" i="1"/>
  <c r="CL30" i="1" s="1"/>
  <c r="CJ30" i="1"/>
  <c r="CK19" i="1"/>
  <c r="CL19" i="1" s="1"/>
  <c r="CJ19" i="1"/>
  <c r="CK31" i="1"/>
  <c r="CL31" i="1" s="1"/>
  <c r="CJ31" i="1"/>
  <c r="CK8" i="1"/>
  <c r="CL8" i="1" s="1"/>
  <c r="CJ8" i="1"/>
  <c r="CK20" i="1"/>
  <c r="CL20" i="1" s="1"/>
  <c r="CJ20" i="1"/>
  <c r="CK9" i="1"/>
  <c r="CL9" i="1" s="1"/>
  <c r="CJ9" i="1"/>
  <c r="CK21" i="1"/>
  <c r="CL21" i="1" s="1"/>
  <c r="CJ21" i="1"/>
  <c r="CK33" i="1"/>
  <c r="CL33" i="1" s="1"/>
  <c r="CJ33" i="1"/>
  <c r="CH8" i="1"/>
  <c r="CH14" i="1"/>
  <c r="CH20" i="1"/>
  <c r="CH24" i="1"/>
  <c r="CH28" i="1"/>
  <c r="CI12" i="1"/>
  <c r="CI32" i="1"/>
  <c r="CH16" i="1"/>
  <c r="CH30" i="1"/>
  <c r="CI6" i="1"/>
  <c r="CI10" i="1"/>
  <c r="CI18" i="1"/>
  <c r="CI22" i="1"/>
  <c r="CI26" i="1"/>
  <c r="CH5" i="1"/>
  <c r="CH9" i="1"/>
  <c r="CH11" i="1"/>
  <c r="CH13" i="1"/>
  <c r="CH15" i="1"/>
  <c r="CH17" i="1"/>
  <c r="CH19" i="1"/>
  <c r="CH21" i="1"/>
  <c r="CH23" i="1"/>
  <c r="CH25" i="1"/>
  <c r="CH27" i="1"/>
  <c r="CH29" i="1"/>
  <c r="CH31" i="1"/>
  <c r="CH33" i="1"/>
  <c r="CI7" i="1"/>
  <c r="CO25" i="1"/>
  <c r="CO23" i="1"/>
  <c r="L15" i="1" l="1"/>
  <c r="M15" i="1" s="1"/>
  <c r="K17" i="1"/>
  <c r="D17" i="1"/>
  <c r="G16" i="1"/>
  <c r="H16" i="1" s="1"/>
  <c r="F16" i="1"/>
  <c r="B19" i="1"/>
  <c r="U14" i="1"/>
  <c r="Y14" i="1"/>
  <c r="Z14" i="1" s="1"/>
  <c r="P17" i="1"/>
  <c r="O18" i="1"/>
  <c r="V18" i="1" s="1"/>
  <c r="R16" i="1"/>
  <c r="Q16" i="1"/>
  <c r="T15" i="1"/>
  <c r="S15" i="1"/>
  <c r="AG15" i="1"/>
  <c r="AH15" i="1" s="1"/>
  <c r="AF15" i="1"/>
  <c r="AK16" i="1"/>
  <c r="AJ17" i="1"/>
  <c r="AC17" i="1"/>
  <c r="AB18" i="1"/>
  <c r="AL15" i="1"/>
  <c r="AM15" i="1"/>
  <c r="AE16" i="1"/>
  <c r="AD16" i="1"/>
  <c r="AN14" i="1"/>
  <c r="AO14" i="1"/>
  <c r="AP14" i="1" s="1"/>
  <c r="CC6" i="1"/>
  <c r="CD6" i="1" s="1"/>
  <c r="CB6" i="1"/>
  <c r="CC30" i="1"/>
  <c r="CD30" i="1" s="1"/>
  <c r="CB30" i="1"/>
  <c r="CC28" i="1"/>
  <c r="CD28" i="1" s="1"/>
  <c r="CB28" i="1"/>
  <c r="CC26" i="1"/>
  <c r="CD26" i="1" s="1"/>
  <c r="CB26" i="1"/>
  <c r="CC24" i="1"/>
  <c r="CD24" i="1" s="1"/>
  <c r="CB24" i="1"/>
  <c r="CC22" i="1"/>
  <c r="CD22" i="1" s="1"/>
  <c r="CB22" i="1"/>
  <c r="CC20" i="1"/>
  <c r="CD20" i="1" s="1"/>
  <c r="CB20" i="1"/>
  <c r="CC18" i="1"/>
  <c r="CD18" i="1" s="1"/>
  <c r="CB18" i="1"/>
  <c r="CC16" i="1"/>
  <c r="CD16" i="1" s="1"/>
  <c r="CB16" i="1"/>
  <c r="CC14" i="1"/>
  <c r="CD14" i="1" s="1"/>
  <c r="CB14" i="1"/>
  <c r="CC10" i="1"/>
  <c r="CD10" i="1" s="1"/>
  <c r="CB10" i="1"/>
  <c r="CC8" i="1"/>
  <c r="CD8" i="1" s="1"/>
  <c r="CB8" i="1"/>
  <c r="CK12" i="1"/>
  <c r="CL12" i="1" s="1"/>
  <c r="CJ12" i="1"/>
  <c r="CK7" i="1"/>
  <c r="CL7" i="1" s="1"/>
  <c r="CJ7" i="1"/>
  <c r="CK26" i="1"/>
  <c r="CL26" i="1" s="1"/>
  <c r="CJ26" i="1"/>
  <c r="CK22" i="1"/>
  <c r="CL22" i="1" s="1"/>
  <c r="CJ22" i="1"/>
  <c r="CK18" i="1"/>
  <c r="CL18" i="1" s="1"/>
  <c r="CJ18" i="1"/>
  <c r="CK10" i="1"/>
  <c r="CL10" i="1" s="1"/>
  <c r="CJ10" i="1"/>
  <c r="CK6" i="1"/>
  <c r="CL6" i="1" s="1"/>
  <c r="CJ6" i="1"/>
  <c r="CK32" i="1"/>
  <c r="CL32" i="1" s="1"/>
  <c r="CJ32" i="1"/>
  <c r="L16" i="1" l="1"/>
  <c r="M16" i="1" s="1"/>
  <c r="B20" i="1"/>
  <c r="K18" i="1"/>
  <c r="G17" i="1"/>
  <c r="H17" i="1" s="1"/>
  <c r="F17" i="1"/>
  <c r="D18" i="1"/>
  <c r="W18" i="1"/>
  <c r="X18" i="1"/>
  <c r="U15" i="1"/>
  <c r="Y15" i="1"/>
  <c r="Z15" i="1" s="1"/>
  <c r="T16" i="1"/>
  <c r="S16" i="1"/>
  <c r="P18" i="1"/>
  <c r="O19" i="1"/>
  <c r="V19" i="1" s="1"/>
  <c r="W19" i="1" s="1"/>
  <c r="X19" i="1" s="1"/>
  <c r="R17" i="1"/>
  <c r="Q17" i="1"/>
  <c r="AM16" i="1"/>
  <c r="AL16" i="1"/>
  <c r="AG16" i="1"/>
  <c r="AH16" i="1" s="1"/>
  <c r="AF16" i="1"/>
  <c r="AN15" i="1"/>
  <c r="AO15" i="1"/>
  <c r="AP15" i="1" s="1"/>
  <c r="AC18" i="1"/>
  <c r="AB19" i="1"/>
  <c r="AE17" i="1"/>
  <c r="AD17" i="1"/>
  <c r="AK17" i="1"/>
  <c r="AJ18" i="1"/>
  <c r="CA4" i="1"/>
  <c r="CB4" i="1" s="1"/>
  <c r="CJ4" i="1"/>
  <c r="L17" i="1" l="1"/>
  <c r="M17" i="1" s="1"/>
  <c r="B21" i="1"/>
  <c r="K19" i="1"/>
  <c r="G18" i="1"/>
  <c r="H18" i="1" s="1"/>
  <c r="F18" i="1"/>
  <c r="D19" i="1"/>
  <c r="U16" i="1"/>
  <c r="Y16" i="1"/>
  <c r="Z16" i="1" s="1"/>
  <c r="R18" i="1"/>
  <c r="Q18" i="1"/>
  <c r="S17" i="1"/>
  <c r="T17" i="1"/>
  <c r="P19" i="1"/>
  <c r="O20" i="1"/>
  <c r="V20" i="1" s="1"/>
  <c r="W20" i="1" s="1"/>
  <c r="X20" i="1" s="1"/>
  <c r="AM17" i="1"/>
  <c r="AL17" i="1"/>
  <c r="AF17" i="1"/>
  <c r="AG17" i="1"/>
  <c r="AH17" i="1" s="1"/>
  <c r="AN16" i="1"/>
  <c r="AO16" i="1"/>
  <c r="AP16" i="1" s="1"/>
  <c r="AC19" i="1"/>
  <c r="AB20" i="1"/>
  <c r="AE18" i="1"/>
  <c r="AD18" i="1"/>
  <c r="AK18" i="1"/>
  <c r="AJ19" i="1"/>
  <c r="CC4" i="1"/>
  <c r="CD4" i="1" s="1"/>
  <c r="CL4" i="1"/>
  <c r="CO33" i="1"/>
  <c r="CQ33" i="1" s="1"/>
  <c r="CO32" i="1"/>
  <c r="CQ32" i="1" s="1"/>
  <c r="CO31" i="1"/>
  <c r="CQ31" i="1" s="1"/>
  <c r="CO30" i="1"/>
  <c r="CQ30" i="1" s="1"/>
  <c r="CO29" i="1"/>
  <c r="CQ29" i="1" s="1"/>
  <c r="CO28" i="1"/>
  <c r="CQ28" i="1" s="1"/>
  <c r="CO27" i="1"/>
  <c r="CQ27" i="1" s="1"/>
  <c r="CO26" i="1"/>
  <c r="CQ26" i="1" s="1"/>
  <c r="CQ25" i="1"/>
  <c r="CO24" i="1"/>
  <c r="CQ24" i="1" s="1"/>
  <c r="CQ23" i="1"/>
  <c r="CO22" i="1"/>
  <c r="CQ22" i="1" s="1"/>
  <c r="CO21" i="1"/>
  <c r="CQ21" i="1" s="1"/>
  <c r="CO20" i="1"/>
  <c r="CQ20" i="1" s="1"/>
  <c r="CO19" i="1"/>
  <c r="CQ19" i="1" s="1"/>
  <c r="CO18" i="1"/>
  <c r="CQ18" i="1" s="1"/>
  <c r="CO17" i="1"/>
  <c r="CQ17" i="1" s="1"/>
  <c r="CO16" i="1"/>
  <c r="CQ16" i="1" s="1"/>
  <c r="CO15" i="1"/>
  <c r="CQ15" i="1" s="1"/>
  <c r="CO14" i="1"/>
  <c r="CQ14" i="1" s="1"/>
  <c r="CO13" i="1"/>
  <c r="CQ13" i="1" s="1"/>
  <c r="CO12" i="1"/>
  <c r="CQ12" i="1" s="1"/>
  <c r="CO11" i="1"/>
  <c r="CO10" i="1"/>
  <c r="CO9" i="1"/>
  <c r="CO8" i="1"/>
  <c r="CO7" i="1"/>
  <c r="CO6" i="1"/>
  <c r="CO5" i="1"/>
  <c r="CO4" i="1"/>
  <c r="CP25" i="1"/>
  <c r="CY32" i="1"/>
  <c r="CX24" i="1"/>
  <c r="CY25" i="1"/>
  <c r="CZ25" i="1" s="1"/>
  <c r="CX26" i="1"/>
  <c r="CY27" i="1"/>
  <c r="CZ27" i="1" s="1"/>
  <c r="CX28" i="1"/>
  <c r="CY29" i="1"/>
  <c r="CZ29" i="1" s="1"/>
  <c r="CX30" i="1"/>
  <c r="CY31" i="1"/>
  <c r="CZ31" i="1" s="1"/>
  <c r="CY33" i="1"/>
  <c r="CY5" i="1"/>
  <c r="DA5" i="1" s="1"/>
  <c r="DB5" i="1" s="1"/>
  <c r="CY23" i="1"/>
  <c r="CY22" i="1"/>
  <c r="CY21" i="1"/>
  <c r="CZ21" i="1" s="1"/>
  <c r="CX20" i="1"/>
  <c r="CY19" i="1"/>
  <c r="CY18" i="1"/>
  <c r="CY17" i="1"/>
  <c r="CZ17" i="1" s="1"/>
  <c r="CX16" i="1"/>
  <c r="CY15" i="1"/>
  <c r="CY14" i="1"/>
  <c r="CY13" i="1"/>
  <c r="CZ13" i="1" s="1"/>
  <c r="CX12" i="1"/>
  <c r="CY11" i="1"/>
  <c r="CY10" i="1"/>
  <c r="CY9" i="1"/>
  <c r="CZ9" i="1" s="1"/>
  <c r="CX8" i="1"/>
  <c r="CY7" i="1"/>
  <c r="CY6" i="1"/>
  <c r="CX4" i="1"/>
  <c r="L18" i="1" l="1"/>
  <c r="M18" i="1" s="1"/>
  <c r="G19" i="1"/>
  <c r="H19" i="1" s="1"/>
  <c r="F19" i="1"/>
  <c r="B22" i="1"/>
  <c r="K20" i="1"/>
  <c r="D20" i="1"/>
  <c r="U17" i="1"/>
  <c r="Y17" i="1"/>
  <c r="Z17" i="1" s="1"/>
  <c r="P20" i="1"/>
  <c r="O21" i="1"/>
  <c r="V21" i="1" s="1"/>
  <c r="W21" i="1" s="1"/>
  <c r="X21" i="1" s="1"/>
  <c r="R19" i="1"/>
  <c r="Q19" i="1"/>
  <c r="S18" i="1"/>
  <c r="T18" i="1"/>
  <c r="AC20" i="1"/>
  <c r="AB21" i="1"/>
  <c r="AE19" i="1"/>
  <c r="AD19" i="1"/>
  <c r="AK19" i="1"/>
  <c r="AJ20" i="1"/>
  <c r="AL18" i="1"/>
  <c r="AM18" i="1"/>
  <c r="AG18" i="1"/>
  <c r="AH18" i="1" s="1"/>
  <c r="AF18" i="1"/>
  <c r="AO17" i="1"/>
  <c r="AP17" i="1" s="1"/>
  <c r="AN17" i="1"/>
  <c r="CP13" i="1"/>
  <c r="CQ4" i="1"/>
  <c r="CR4" i="1" s="1"/>
  <c r="CP4" i="1"/>
  <c r="CQ8" i="1"/>
  <c r="CS8" i="1" s="1"/>
  <c r="CT8" i="1" s="1"/>
  <c r="CP8" i="1"/>
  <c r="CQ7" i="1"/>
  <c r="CS7" i="1" s="1"/>
  <c r="CT7" i="1" s="1"/>
  <c r="CP7" i="1"/>
  <c r="CQ5" i="1"/>
  <c r="CR5" i="1" s="1"/>
  <c r="CP5" i="1"/>
  <c r="CQ9" i="1"/>
  <c r="CS9" i="1" s="1"/>
  <c r="CT9" i="1" s="1"/>
  <c r="CP9" i="1"/>
  <c r="CQ11" i="1"/>
  <c r="CR11" i="1" s="1"/>
  <c r="CP11" i="1"/>
  <c r="CQ6" i="1"/>
  <c r="CR6" i="1" s="1"/>
  <c r="CP6" i="1"/>
  <c r="CQ10" i="1"/>
  <c r="CS10" i="1" s="1"/>
  <c r="CT10" i="1" s="1"/>
  <c r="CP10" i="1"/>
  <c r="CX5" i="1"/>
  <c r="CP14" i="1"/>
  <c r="CP29" i="1"/>
  <c r="CX13" i="1"/>
  <c r="CP17" i="1"/>
  <c r="CP33" i="1"/>
  <c r="CX21" i="1"/>
  <c r="CP21" i="1"/>
  <c r="CX22" i="1"/>
  <c r="CX23" i="1"/>
  <c r="CX18" i="1"/>
  <c r="CY4" i="1"/>
  <c r="DA4" i="1" s="1"/>
  <c r="DB4" i="1" s="1"/>
  <c r="CY12" i="1"/>
  <c r="DA12" i="1" s="1"/>
  <c r="DB12" i="1" s="1"/>
  <c r="CX11" i="1"/>
  <c r="CY20" i="1"/>
  <c r="CZ20" i="1" s="1"/>
  <c r="CP22" i="1"/>
  <c r="CP28" i="1"/>
  <c r="CX7" i="1"/>
  <c r="CP32" i="1"/>
  <c r="CX17" i="1"/>
  <c r="CY8" i="1"/>
  <c r="CX31" i="1"/>
  <c r="CP18" i="1"/>
  <c r="CP26" i="1"/>
  <c r="CP30" i="1"/>
  <c r="CX9" i="1"/>
  <c r="CY16" i="1"/>
  <c r="CX32" i="1"/>
  <c r="CX29" i="1"/>
  <c r="CP27" i="1"/>
  <c r="CP31" i="1"/>
  <c r="CR14" i="1"/>
  <c r="CS14" i="1"/>
  <c r="CT14" i="1" s="1"/>
  <c r="CR26" i="1"/>
  <c r="CS26" i="1"/>
  <c r="CT26" i="1" s="1"/>
  <c r="CZ10" i="1"/>
  <c r="DA10" i="1"/>
  <c r="DB10" i="1" s="1"/>
  <c r="CZ15" i="1"/>
  <c r="DA15" i="1"/>
  <c r="DB15" i="1" s="1"/>
  <c r="CR15" i="1"/>
  <c r="CS15" i="1"/>
  <c r="CT15" i="1" s="1"/>
  <c r="CR19" i="1"/>
  <c r="CS19" i="1"/>
  <c r="CT19" i="1" s="1"/>
  <c r="CR23" i="1"/>
  <c r="CS23" i="1"/>
  <c r="CT23" i="1" s="1"/>
  <c r="CR27" i="1"/>
  <c r="CS27" i="1"/>
  <c r="CT27" i="1" s="1"/>
  <c r="CR31" i="1"/>
  <c r="CS31" i="1"/>
  <c r="CT31" i="1" s="1"/>
  <c r="CZ19" i="1"/>
  <c r="DA19" i="1"/>
  <c r="DB19" i="1" s="1"/>
  <c r="CR18" i="1"/>
  <c r="CS18" i="1"/>
  <c r="CT18" i="1" s="1"/>
  <c r="CR22" i="1"/>
  <c r="CS22" i="1"/>
  <c r="CT22" i="1" s="1"/>
  <c r="CZ11" i="1"/>
  <c r="DA11" i="1"/>
  <c r="DB11" i="1" s="1"/>
  <c r="CZ22" i="1"/>
  <c r="DA22" i="1"/>
  <c r="DB22" i="1" s="1"/>
  <c r="CS12" i="1"/>
  <c r="CT12" i="1" s="1"/>
  <c r="CR12" i="1"/>
  <c r="CR16" i="1"/>
  <c r="CS16" i="1"/>
  <c r="CT16" i="1" s="1"/>
  <c r="CS20" i="1"/>
  <c r="CT20" i="1" s="1"/>
  <c r="CR20" i="1"/>
  <c r="CR24" i="1"/>
  <c r="CS24" i="1"/>
  <c r="CT24" i="1" s="1"/>
  <c r="CS28" i="1"/>
  <c r="CT28" i="1" s="1"/>
  <c r="CR28" i="1"/>
  <c r="CR32" i="1"/>
  <c r="CS32" i="1"/>
  <c r="CT32" i="1" s="1"/>
  <c r="CZ14" i="1"/>
  <c r="DA14" i="1"/>
  <c r="DB14" i="1" s="1"/>
  <c r="CR30" i="1"/>
  <c r="CS30" i="1"/>
  <c r="CT30" i="1" s="1"/>
  <c r="CZ6" i="1"/>
  <c r="DA6" i="1"/>
  <c r="DB6" i="1" s="1"/>
  <c r="DA7" i="1"/>
  <c r="DB7" i="1" s="1"/>
  <c r="CZ7" i="1"/>
  <c r="DA18" i="1"/>
  <c r="DB18" i="1" s="1"/>
  <c r="CZ18" i="1"/>
  <c r="CZ23" i="1"/>
  <c r="DA23" i="1"/>
  <c r="DB23" i="1" s="1"/>
  <c r="CS13" i="1"/>
  <c r="CT13" i="1" s="1"/>
  <c r="CR13" i="1"/>
  <c r="CR17" i="1"/>
  <c r="CS17" i="1"/>
  <c r="CT17" i="1" s="1"/>
  <c r="CR21" i="1"/>
  <c r="CS21" i="1"/>
  <c r="CT21" i="1" s="1"/>
  <c r="CS25" i="1"/>
  <c r="CT25" i="1" s="1"/>
  <c r="CR25" i="1"/>
  <c r="CR29" i="1"/>
  <c r="CS29" i="1"/>
  <c r="CT29" i="1" s="1"/>
  <c r="CR33" i="1"/>
  <c r="CS33" i="1"/>
  <c r="CT33" i="1" s="1"/>
  <c r="CX14" i="1"/>
  <c r="CP15" i="1"/>
  <c r="CP19" i="1"/>
  <c r="CP23" i="1"/>
  <c r="CX19" i="1"/>
  <c r="CX10" i="1"/>
  <c r="CX15" i="1"/>
  <c r="CX33" i="1"/>
  <c r="CX25" i="1"/>
  <c r="CP12" i="1"/>
  <c r="CP16" i="1"/>
  <c r="CP20" i="1"/>
  <c r="CP24" i="1"/>
  <c r="CX6" i="1"/>
  <c r="DA9" i="1"/>
  <c r="DB9" i="1" s="1"/>
  <c r="DA13" i="1"/>
  <c r="DB13" i="1" s="1"/>
  <c r="DA17" i="1"/>
  <c r="DB17" i="1" s="1"/>
  <c r="DA21" i="1"/>
  <c r="DB21" i="1" s="1"/>
  <c r="CX27" i="1"/>
  <c r="CZ33" i="1"/>
  <c r="DA33" i="1"/>
  <c r="DB33" i="1" s="1"/>
  <c r="CZ5" i="1"/>
  <c r="CZ32" i="1"/>
  <c r="DA32" i="1"/>
  <c r="DB32" i="1" s="1"/>
  <c r="DA31" i="1"/>
  <c r="DB31" i="1" s="1"/>
  <c r="CY30" i="1"/>
  <c r="DA29" i="1"/>
  <c r="DB29" i="1" s="1"/>
  <c r="CY28" i="1"/>
  <c r="DA27" i="1"/>
  <c r="DB27" i="1" s="1"/>
  <c r="CY26" i="1"/>
  <c r="DA25" i="1"/>
  <c r="DB25" i="1" s="1"/>
  <c r="CY24" i="1"/>
  <c r="D21" i="1" l="1"/>
  <c r="K21" i="1"/>
  <c r="G20" i="1"/>
  <c r="H20" i="1" s="1"/>
  <c r="F20" i="1"/>
  <c r="L19" i="1"/>
  <c r="M19" i="1" s="1"/>
  <c r="U18" i="1"/>
  <c r="Y18" i="1"/>
  <c r="Z18" i="1" s="1"/>
  <c r="T19" i="1"/>
  <c r="S19" i="1"/>
  <c r="O22" i="1"/>
  <c r="V22" i="1" s="1"/>
  <c r="W22" i="1" s="1"/>
  <c r="X22" i="1" s="1"/>
  <c r="P21" i="1"/>
  <c r="R20" i="1"/>
  <c r="Q20" i="1"/>
  <c r="AO18" i="1"/>
  <c r="AP18" i="1" s="1"/>
  <c r="AN18" i="1"/>
  <c r="AK20" i="1"/>
  <c r="AJ21" i="1"/>
  <c r="AM19" i="1"/>
  <c r="AL19" i="1"/>
  <c r="AF19" i="1"/>
  <c r="AG19" i="1"/>
  <c r="AH19" i="1" s="1"/>
  <c r="AC21" i="1"/>
  <c r="AB22" i="1"/>
  <c r="AE20" i="1"/>
  <c r="AD20" i="1"/>
  <c r="CR8" i="1"/>
  <c r="CR9" i="1"/>
  <c r="CS11" i="1"/>
  <c r="CT11" i="1" s="1"/>
  <c r="CR10" i="1"/>
  <c r="CS4" i="1"/>
  <c r="CT4" i="1" s="1"/>
  <c r="CS5" i="1"/>
  <c r="CT5" i="1" s="1"/>
  <c r="CS6" i="1"/>
  <c r="CT6" i="1" s="1"/>
  <c r="CZ12" i="1"/>
  <c r="CR7" i="1"/>
  <c r="CZ4" i="1"/>
  <c r="DA20" i="1"/>
  <c r="DB20" i="1" s="1"/>
  <c r="CZ8" i="1"/>
  <c r="DA8" i="1"/>
  <c r="DB8" i="1" s="1"/>
  <c r="CZ16" i="1"/>
  <c r="DA16" i="1"/>
  <c r="DB16" i="1" s="1"/>
  <c r="CZ24" i="1"/>
  <c r="DA24" i="1"/>
  <c r="DB24" i="1" s="1"/>
  <c r="CZ28" i="1"/>
  <c r="DA28" i="1"/>
  <c r="DB28" i="1" s="1"/>
  <c r="CZ26" i="1"/>
  <c r="DA26" i="1"/>
  <c r="DB26" i="1" s="1"/>
  <c r="CZ30" i="1"/>
  <c r="DA30" i="1"/>
  <c r="DB30" i="1" s="1"/>
  <c r="K22" i="1" l="1"/>
  <c r="D22" i="1"/>
  <c r="G21" i="1"/>
  <c r="H21" i="1" s="1"/>
  <c r="F21" i="1"/>
  <c r="L20" i="1"/>
  <c r="M20" i="1" s="1"/>
  <c r="U19" i="1"/>
  <c r="Y19" i="1"/>
  <c r="Z19" i="1" s="1"/>
  <c r="T20" i="1"/>
  <c r="S20" i="1"/>
  <c r="R21" i="1"/>
  <c r="Q21" i="1"/>
  <c r="P22" i="1"/>
  <c r="O23" i="1"/>
  <c r="AO19" i="1"/>
  <c r="AP19" i="1" s="1"/>
  <c r="AN19" i="1"/>
  <c r="AK21" i="1"/>
  <c r="AJ22" i="1"/>
  <c r="AG20" i="1"/>
  <c r="AH20" i="1" s="1"/>
  <c r="AF20" i="1"/>
  <c r="AC22" i="1"/>
  <c r="AB23" i="1"/>
  <c r="AM20" i="1"/>
  <c r="AL20" i="1"/>
  <c r="AE21" i="1"/>
  <c r="AD21" i="1"/>
  <c r="K23" i="1" l="1"/>
  <c r="G22" i="1"/>
  <c r="H22" i="1" s="1"/>
  <c r="F22" i="1"/>
  <c r="B25" i="1"/>
  <c r="D23" i="1"/>
  <c r="L21" i="1"/>
  <c r="M21" i="1" s="1"/>
  <c r="U20" i="1"/>
  <c r="Y20" i="1"/>
  <c r="Z20" i="1" s="1"/>
  <c r="O24" i="1"/>
  <c r="V24" i="1" s="1"/>
  <c r="W24" i="1" s="1"/>
  <c r="X24" i="1" s="1"/>
  <c r="V23" i="1"/>
  <c r="P23" i="1"/>
  <c r="R22" i="1"/>
  <c r="Q22" i="1"/>
  <c r="S21" i="1"/>
  <c r="T21" i="1"/>
  <c r="AM21" i="1"/>
  <c r="AL21" i="1"/>
  <c r="AC23" i="1"/>
  <c r="AB24" i="1"/>
  <c r="AG21" i="1"/>
  <c r="AH21" i="1" s="1"/>
  <c r="AF21" i="1"/>
  <c r="AE22" i="1"/>
  <c r="AD22" i="1"/>
  <c r="AK22" i="1"/>
  <c r="AJ23" i="1"/>
  <c r="AN20" i="1"/>
  <c r="AO20" i="1"/>
  <c r="AP20" i="1" s="1"/>
  <c r="C25" i="1" l="1"/>
  <c r="E25" i="1" s="1"/>
  <c r="I25" i="1"/>
  <c r="J25" i="1" s="1"/>
  <c r="K24" i="1"/>
  <c r="B26" i="1"/>
  <c r="D24" i="1"/>
  <c r="G23" i="1"/>
  <c r="H23" i="1" s="1"/>
  <c r="F23" i="1"/>
  <c r="L22" i="1"/>
  <c r="M22" i="1" s="1"/>
  <c r="U21" i="1"/>
  <c r="Y21" i="1"/>
  <c r="Z21" i="1" s="1"/>
  <c r="W23" i="1"/>
  <c r="X23" i="1" s="1"/>
  <c r="R23" i="1"/>
  <c r="Q23" i="1"/>
  <c r="S22" i="1"/>
  <c r="T22" i="1"/>
  <c r="P24" i="1"/>
  <c r="O25" i="1"/>
  <c r="V25" i="1" s="1"/>
  <c r="W25" i="1" s="1"/>
  <c r="X25" i="1" s="1"/>
  <c r="AG22" i="1"/>
  <c r="AH22" i="1" s="1"/>
  <c r="AF22" i="1"/>
  <c r="AE23" i="1"/>
  <c r="AD23" i="1"/>
  <c r="AC24" i="1"/>
  <c r="AB25" i="1"/>
  <c r="AK23" i="1"/>
  <c r="AJ24" i="1"/>
  <c r="AL22" i="1"/>
  <c r="AM22" i="1"/>
  <c r="AO21" i="1"/>
  <c r="AP21" i="1" s="1"/>
  <c r="AN21" i="1"/>
  <c r="I26" i="1" l="1"/>
  <c r="J26" i="1" s="1"/>
  <c r="C26" i="1"/>
  <c r="E26" i="1" s="1"/>
  <c r="D25" i="1"/>
  <c r="B27" i="1"/>
  <c r="G24" i="1"/>
  <c r="H24" i="1" s="1"/>
  <c r="F24" i="1"/>
  <c r="K25" i="1"/>
  <c r="L23" i="1"/>
  <c r="M23" i="1" s="1"/>
  <c r="U22" i="1"/>
  <c r="Y22" i="1"/>
  <c r="Z22" i="1" s="1"/>
  <c r="S23" i="1"/>
  <c r="T23" i="1"/>
  <c r="Y23" i="1" s="1"/>
  <c r="Z23" i="1" s="1"/>
  <c r="P25" i="1"/>
  <c r="O26" i="1"/>
  <c r="V26" i="1" s="1"/>
  <c r="W26" i="1" s="1"/>
  <c r="X26" i="1" s="1"/>
  <c r="R24" i="1"/>
  <c r="Q24" i="1"/>
  <c r="AL23" i="1"/>
  <c r="AM23" i="1"/>
  <c r="AK24" i="1"/>
  <c r="AJ25" i="1"/>
  <c r="AE24" i="1"/>
  <c r="AD24" i="1"/>
  <c r="AF23" i="1"/>
  <c r="AG23" i="1"/>
  <c r="AH23" i="1" s="1"/>
  <c r="AC25" i="1"/>
  <c r="AB26" i="1"/>
  <c r="AN22" i="1"/>
  <c r="AO22" i="1"/>
  <c r="AP22" i="1" s="1"/>
  <c r="I27" i="1" l="1"/>
  <c r="J27" i="1" s="1"/>
  <c r="C27" i="1"/>
  <c r="E27" i="1" s="1"/>
  <c r="D26" i="1"/>
  <c r="K26" i="1"/>
  <c r="G25" i="1"/>
  <c r="H25" i="1" s="1"/>
  <c r="F25" i="1"/>
  <c r="B28" i="1"/>
  <c r="L24" i="1"/>
  <c r="M24" i="1" s="1"/>
  <c r="U23" i="1"/>
  <c r="T24" i="1"/>
  <c r="S24" i="1"/>
  <c r="P26" i="1"/>
  <c r="O27" i="1"/>
  <c r="V27" i="1" s="1"/>
  <c r="W27" i="1" s="1"/>
  <c r="X27" i="1" s="1"/>
  <c r="R25" i="1"/>
  <c r="Q25" i="1"/>
  <c r="AG24" i="1"/>
  <c r="AH24" i="1" s="1"/>
  <c r="AF24" i="1"/>
  <c r="AM24" i="1"/>
  <c r="AL24" i="1"/>
  <c r="AK25" i="1"/>
  <c r="AJ26" i="1"/>
  <c r="AC26" i="1"/>
  <c r="AB27" i="1"/>
  <c r="AO23" i="1"/>
  <c r="AP23" i="1" s="1"/>
  <c r="AN23" i="1"/>
  <c r="AE25" i="1"/>
  <c r="AD25" i="1"/>
  <c r="I28" i="1" l="1"/>
  <c r="J28" i="1" s="1"/>
  <c r="C28" i="1"/>
  <c r="E28" i="1" s="1"/>
  <c r="K27" i="1"/>
  <c r="G26" i="1"/>
  <c r="H26" i="1" s="1"/>
  <c r="F26" i="1"/>
  <c r="D27" i="1"/>
  <c r="B29" i="1"/>
  <c r="L25" i="1"/>
  <c r="M25" i="1" s="1"/>
  <c r="U24" i="1"/>
  <c r="Y24" i="1"/>
  <c r="Z24" i="1" s="1"/>
  <c r="R26" i="1"/>
  <c r="Q26" i="1"/>
  <c r="S25" i="1"/>
  <c r="T25" i="1"/>
  <c r="P27" i="1"/>
  <c r="O28" i="1"/>
  <c r="V28" i="1" s="1"/>
  <c r="W28" i="1" s="1"/>
  <c r="X28" i="1" s="1"/>
  <c r="AC27" i="1"/>
  <c r="AB28" i="1"/>
  <c r="AE26" i="1"/>
  <c r="AD26" i="1"/>
  <c r="AK26" i="1"/>
  <c r="AJ27" i="1"/>
  <c r="AO24" i="1"/>
  <c r="AP24" i="1" s="1"/>
  <c r="AN24" i="1"/>
  <c r="AM25" i="1"/>
  <c r="AL25" i="1"/>
  <c r="AG25" i="1"/>
  <c r="AH25" i="1" s="1"/>
  <c r="AF25" i="1"/>
  <c r="C29" i="1" l="1"/>
  <c r="E29" i="1" s="1"/>
  <c r="I29" i="1"/>
  <c r="J29" i="1" s="1"/>
  <c r="G27" i="1"/>
  <c r="H27" i="1" s="1"/>
  <c r="F27" i="1"/>
  <c r="B30" i="1"/>
  <c r="D28" i="1"/>
  <c r="K28" i="1"/>
  <c r="L26" i="1"/>
  <c r="M26" i="1" s="1"/>
  <c r="U25" i="1"/>
  <c r="Y25" i="1"/>
  <c r="Z25" i="1" s="1"/>
  <c r="P28" i="1"/>
  <c r="O29" i="1"/>
  <c r="V29" i="1" s="1"/>
  <c r="W29" i="1" s="1"/>
  <c r="X29" i="1" s="1"/>
  <c r="R27" i="1"/>
  <c r="Q27" i="1"/>
  <c r="T26" i="1"/>
  <c r="S26" i="1"/>
  <c r="AK27" i="1"/>
  <c r="AJ28" i="1"/>
  <c r="AG26" i="1"/>
  <c r="AH26" i="1" s="1"/>
  <c r="AF26" i="1"/>
  <c r="AL26" i="1"/>
  <c r="AM26" i="1"/>
  <c r="AC28" i="1"/>
  <c r="AB29" i="1"/>
  <c r="AN25" i="1"/>
  <c r="AO25" i="1"/>
  <c r="AP25" i="1" s="1"/>
  <c r="AE27" i="1"/>
  <c r="AD27" i="1"/>
  <c r="C30" i="1" l="1"/>
  <c r="E30" i="1" s="1"/>
  <c r="I30" i="1"/>
  <c r="J30" i="1" s="1"/>
  <c r="G28" i="1"/>
  <c r="H28" i="1" s="1"/>
  <c r="F28" i="1"/>
  <c r="D29" i="1"/>
  <c r="K29" i="1"/>
  <c r="B31" i="1"/>
  <c r="L27" i="1"/>
  <c r="M27" i="1" s="1"/>
  <c r="U26" i="1"/>
  <c r="Y26" i="1"/>
  <c r="Z26" i="1" s="1"/>
  <c r="T27" i="1"/>
  <c r="S27" i="1"/>
  <c r="P29" i="1"/>
  <c r="O30" i="1"/>
  <c r="V30" i="1" s="1"/>
  <c r="W30" i="1" s="1"/>
  <c r="X30" i="1" s="1"/>
  <c r="R28" i="1"/>
  <c r="Q28" i="1"/>
  <c r="AC29" i="1"/>
  <c r="AB30" i="1"/>
  <c r="AO26" i="1"/>
  <c r="AP26" i="1" s="1"/>
  <c r="AN26" i="1"/>
  <c r="AF27" i="1"/>
  <c r="AG27" i="1"/>
  <c r="AH27" i="1" s="1"/>
  <c r="AK28" i="1"/>
  <c r="AJ29" i="1"/>
  <c r="AE28" i="1"/>
  <c r="AD28" i="1"/>
  <c r="AL27" i="1"/>
  <c r="AM27" i="1"/>
  <c r="C31" i="1" l="1"/>
  <c r="E31" i="1" s="1"/>
  <c r="I31" i="1"/>
  <c r="J31" i="1" s="1"/>
  <c r="D30" i="1"/>
  <c r="B32" i="1"/>
  <c r="G29" i="1"/>
  <c r="H29" i="1" s="1"/>
  <c r="F29" i="1"/>
  <c r="K30" i="1"/>
  <c r="L28" i="1"/>
  <c r="M28" i="1" s="1"/>
  <c r="U27" i="1"/>
  <c r="Y27" i="1"/>
  <c r="Z27" i="1" s="1"/>
  <c r="T28" i="1"/>
  <c r="S28" i="1"/>
  <c r="P30" i="1"/>
  <c r="O31" i="1"/>
  <c r="V31" i="1" s="1"/>
  <c r="W31" i="1" s="1"/>
  <c r="X31" i="1" s="1"/>
  <c r="R29" i="1"/>
  <c r="Q29" i="1"/>
  <c r="AO27" i="1"/>
  <c r="AP27" i="1" s="1"/>
  <c r="AN27" i="1"/>
  <c r="AM28" i="1"/>
  <c r="AL28" i="1"/>
  <c r="AC30" i="1"/>
  <c r="AB31" i="1"/>
  <c r="AK29" i="1"/>
  <c r="AJ30" i="1"/>
  <c r="AF28" i="1"/>
  <c r="AG28" i="1"/>
  <c r="AH28" i="1" s="1"/>
  <c r="AE29" i="1"/>
  <c r="AD29" i="1"/>
  <c r="C32" i="1" l="1"/>
  <c r="E32" i="1" s="1"/>
  <c r="I32" i="1"/>
  <c r="J32" i="1" s="1"/>
  <c r="K31" i="1"/>
  <c r="D31" i="1"/>
  <c r="G30" i="1"/>
  <c r="H30" i="1" s="1"/>
  <c r="F30" i="1"/>
  <c r="B33" i="1"/>
  <c r="L29" i="1"/>
  <c r="M29" i="1" s="1"/>
  <c r="U28" i="1"/>
  <c r="Y28" i="1"/>
  <c r="Z28" i="1" s="1"/>
  <c r="P31" i="1"/>
  <c r="O32" i="1"/>
  <c r="V32" i="1" s="1"/>
  <c r="W32" i="1" s="1"/>
  <c r="X32" i="1" s="1"/>
  <c r="S29" i="1"/>
  <c r="T29" i="1"/>
  <c r="R30" i="1"/>
  <c r="Q30" i="1"/>
  <c r="AE30" i="1"/>
  <c r="AD30" i="1"/>
  <c r="AC31" i="1"/>
  <c r="AB32" i="1"/>
  <c r="AK30" i="1"/>
  <c r="AJ31" i="1"/>
  <c r="AM29" i="1"/>
  <c r="AL29" i="1"/>
  <c r="AF29" i="1"/>
  <c r="AG29" i="1"/>
  <c r="AH29" i="1" s="1"/>
  <c r="AO28" i="1"/>
  <c r="AP28" i="1" s="1"/>
  <c r="AN28" i="1"/>
  <c r="I33" i="1" l="1"/>
  <c r="J33" i="1" s="1"/>
  <c r="C33" i="1"/>
  <c r="E33" i="1" s="1"/>
  <c r="G31" i="1"/>
  <c r="H31" i="1" s="1"/>
  <c r="F31" i="1"/>
  <c r="B34" i="1"/>
  <c r="D32" i="1"/>
  <c r="K32" i="1"/>
  <c r="L30" i="1"/>
  <c r="M30" i="1" s="1"/>
  <c r="U29" i="1"/>
  <c r="Y29" i="1"/>
  <c r="Z29" i="1" s="1"/>
  <c r="R31" i="1"/>
  <c r="Q31" i="1"/>
  <c r="S30" i="1"/>
  <c r="T30" i="1"/>
  <c r="P32" i="1"/>
  <c r="O33" i="1"/>
  <c r="V33" i="1" s="1"/>
  <c r="AO29" i="1"/>
  <c r="AP29" i="1" s="1"/>
  <c r="AN29" i="1"/>
  <c r="AE31" i="1"/>
  <c r="AD31" i="1"/>
  <c r="AL30" i="1"/>
  <c r="AM30" i="1"/>
  <c r="AC32" i="1"/>
  <c r="AB33" i="1"/>
  <c r="AK31" i="1"/>
  <c r="AJ32" i="1"/>
  <c r="AF30" i="1"/>
  <c r="AG30" i="1"/>
  <c r="AH30" i="1" s="1"/>
  <c r="I34" i="1" l="1"/>
  <c r="J34" i="1" s="1"/>
  <c r="C34" i="1"/>
  <c r="E34" i="1" s="1"/>
  <c r="B35" i="1"/>
  <c r="D33" i="1"/>
  <c r="K33" i="1"/>
  <c r="G32" i="1"/>
  <c r="H32" i="1" s="1"/>
  <c r="F32" i="1"/>
  <c r="L31" i="1"/>
  <c r="M31" i="1" s="1"/>
  <c r="U30" i="1"/>
  <c r="Y30" i="1"/>
  <c r="Z30" i="1" s="1"/>
  <c r="W33" i="1"/>
  <c r="X33" i="1" s="1"/>
  <c r="P33" i="1"/>
  <c r="O34" i="1"/>
  <c r="V34" i="1" s="1"/>
  <c r="W34" i="1" s="1"/>
  <c r="X34" i="1" s="1"/>
  <c r="R32" i="1"/>
  <c r="Q32" i="1"/>
  <c r="S31" i="1"/>
  <c r="T31" i="1"/>
  <c r="AO30" i="1"/>
  <c r="AP30" i="1" s="1"/>
  <c r="AN30" i="1"/>
  <c r="AG31" i="1"/>
  <c r="AH31" i="1" s="1"/>
  <c r="AF31" i="1"/>
  <c r="AC33" i="1"/>
  <c r="AB34" i="1"/>
  <c r="AK32" i="1"/>
  <c r="AJ33" i="1"/>
  <c r="AE32" i="1"/>
  <c r="AD32" i="1"/>
  <c r="AL31" i="1"/>
  <c r="AM31" i="1"/>
  <c r="I35" i="1" l="1"/>
  <c r="J35" i="1" s="1"/>
  <c r="C35" i="1"/>
  <c r="E35" i="1" s="1"/>
  <c r="G33" i="1"/>
  <c r="H33" i="1" s="1"/>
  <c r="F33" i="1"/>
  <c r="B36" i="1"/>
  <c r="K34" i="1"/>
  <c r="D34" i="1"/>
  <c r="L32" i="1"/>
  <c r="M32" i="1" s="1"/>
  <c r="U31" i="1"/>
  <c r="Y31" i="1"/>
  <c r="Z31" i="1" s="1"/>
  <c r="T32" i="1"/>
  <c r="S32" i="1"/>
  <c r="P34" i="1"/>
  <c r="O35" i="1"/>
  <c r="V35" i="1" s="1"/>
  <c r="W35" i="1" s="1"/>
  <c r="X35" i="1" s="1"/>
  <c r="R33" i="1"/>
  <c r="Q33" i="1"/>
  <c r="AE33" i="1"/>
  <c r="AD33" i="1"/>
  <c r="AC34" i="1"/>
  <c r="AB35" i="1"/>
  <c r="AL32" i="1"/>
  <c r="AM32" i="1"/>
  <c r="AN31" i="1"/>
  <c r="AO31" i="1"/>
  <c r="AP31" i="1" s="1"/>
  <c r="AK33" i="1"/>
  <c r="AJ34" i="1"/>
  <c r="AG32" i="1"/>
  <c r="AH32" i="1" s="1"/>
  <c r="AF32" i="1"/>
  <c r="I36" i="1" l="1"/>
  <c r="J36" i="1" s="1"/>
  <c r="C36" i="1"/>
  <c r="E36" i="1" s="1"/>
  <c r="B37" i="1"/>
  <c r="K35" i="1"/>
  <c r="D35" i="1"/>
  <c r="G34" i="1"/>
  <c r="H34" i="1" s="1"/>
  <c r="F34" i="1"/>
  <c r="L33" i="1"/>
  <c r="M33" i="1" s="1"/>
  <c r="U32" i="1"/>
  <c r="Y32" i="1"/>
  <c r="Z32" i="1" s="1"/>
  <c r="P35" i="1"/>
  <c r="O36" i="1"/>
  <c r="V36" i="1" s="1"/>
  <c r="T33" i="1"/>
  <c r="S33" i="1"/>
  <c r="R34" i="1"/>
  <c r="Q34" i="1"/>
  <c r="AE34" i="1"/>
  <c r="AD34" i="1"/>
  <c r="AK34" i="1"/>
  <c r="AJ35" i="1"/>
  <c r="AO32" i="1"/>
  <c r="AP32" i="1" s="1"/>
  <c r="AN32" i="1"/>
  <c r="AC35" i="1"/>
  <c r="AB36" i="1"/>
  <c r="AM33" i="1"/>
  <c r="AL33" i="1"/>
  <c r="AF33" i="1"/>
  <c r="AG33" i="1"/>
  <c r="AH33" i="1" s="1"/>
  <c r="C37" i="1" l="1"/>
  <c r="E37" i="1" s="1"/>
  <c r="I37" i="1"/>
  <c r="J37" i="1" s="1"/>
  <c r="G35" i="1"/>
  <c r="H35" i="1" s="1"/>
  <c r="F35" i="1"/>
  <c r="L34" i="1"/>
  <c r="M34" i="1" s="1"/>
  <c r="B38" i="1"/>
  <c r="K36" i="1"/>
  <c r="D36" i="1"/>
  <c r="U33" i="1"/>
  <c r="Y33" i="1"/>
  <c r="Z33" i="1" s="1"/>
  <c r="W36" i="1"/>
  <c r="X36" i="1" s="1"/>
  <c r="T34" i="1"/>
  <c r="S34" i="1"/>
  <c r="P36" i="1"/>
  <c r="O37" i="1"/>
  <c r="V37" i="1" s="1"/>
  <c r="W37" i="1" s="1"/>
  <c r="X37" i="1" s="1"/>
  <c r="R35" i="1"/>
  <c r="Q35" i="1"/>
  <c r="AK35" i="1"/>
  <c r="AJ36" i="1"/>
  <c r="AE35" i="1"/>
  <c r="AD35" i="1"/>
  <c r="AL34" i="1"/>
  <c r="AM34" i="1"/>
  <c r="AC36" i="1"/>
  <c r="AB37" i="1"/>
  <c r="AN33" i="1"/>
  <c r="AO33" i="1"/>
  <c r="AP33" i="1" s="1"/>
  <c r="AG34" i="1"/>
  <c r="AH34" i="1" s="1"/>
  <c r="AF34" i="1"/>
  <c r="C38" i="1" l="1"/>
  <c r="E38" i="1" s="1"/>
  <c r="I38" i="1"/>
  <c r="J38" i="1" s="1"/>
  <c r="D37" i="1"/>
  <c r="K37" i="1"/>
  <c r="G36" i="1"/>
  <c r="H36" i="1" s="1"/>
  <c r="F36" i="1"/>
  <c r="L35" i="1"/>
  <c r="M35" i="1" s="1"/>
  <c r="U34" i="1"/>
  <c r="Y34" i="1"/>
  <c r="Z34" i="1" s="1"/>
  <c r="S35" i="1"/>
  <c r="T35" i="1"/>
  <c r="P37" i="1"/>
  <c r="O38" i="1"/>
  <c r="R36" i="1"/>
  <c r="Q36" i="1"/>
  <c r="AE36" i="1"/>
  <c r="AD36" i="1"/>
  <c r="AN34" i="1"/>
  <c r="AO34" i="1"/>
  <c r="AP34" i="1" s="1"/>
  <c r="AF35" i="1"/>
  <c r="AG35" i="1"/>
  <c r="AH35" i="1" s="1"/>
  <c r="AK36" i="1"/>
  <c r="AJ37" i="1"/>
  <c r="AC37" i="1"/>
  <c r="AB38" i="1"/>
  <c r="AC38" i="1" s="1"/>
  <c r="AL35" i="1"/>
  <c r="AM35" i="1"/>
  <c r="K38" i="1" l="1"/>
  <c r="D38" i="1"/>
  <c r="L36" i="1"/>
  <c r="M36" i="1" s="1"/>
  <c r="G37" i="1"/>
  <c r="H37" i="1" s="1"/>
  <c r="F37" i="1"/>
  <c r="P38" i="1"/>
  <c r="V38" i="1"/>
  <c r="U35" i="1"/>
  <c r="Y35" i="1"/>
  <c r="Z35" i="1" s="1"/>
  <c r="R38" i="1"/>
  <c r="Q38" i="1"/>
  <c r="R37" i="1"/>
  <c r="Q37" i="1"/>
  <c r="T36" i="1"/>
  <c r="S36" i="1"/>
  <c r="AK37" i="1"/>
  <c r="AJ38" i="1"/>
  <c r="AK38" i="1" s="1"/>
  <c r="AN35" i="1"/>
  <c r="AO35" i="1"/>
  <c r="AP35" i="1" s="1"/>
  <c r="AE38" i="1"/>
  <c r="AD38" i="1"/>
  <c r="AM36" i="1"/>
  <c r="AL36" i="1"/>
  <c r="AE37" i="1"/>
  <c r="AD37" i="1"/>
  <c r="AG36" i="1"/>
  <c r="AH36" i="1" s="1"/>
  <c r="AF36" i="1"/>
  <c r="G38" i="1" l="1"/>
  <c r="H38" i="1" s="1"/>
  <c r="F38" i="1"/>
  <c r="L37" i="1"/>
  <c r="M37" i="1" s="1"/>
  <c r="W38" i="1"/>
  <c r="X38" i="1" s="1"/>
  <c r="U36" i="1"/>
  <c r="Y36" i="1"/>
  <c r="Z36" i="1" s="1"/>
  <c r="S38" i="1"/>
  <c r="T38" i="1"/>
  <c r="U38" i="1" s="1"/>
  <c r="T37" i="1"/>
  <c r="S37" i="1"/>
  <c r="AN36" i="1"/>
  <c r="AO36" i="1"/>
  <c r="AP36" i="1" s="1"/>
  <c r="AG38" i="1"/>
  <c r="AH38" i="1" s="1"/>
  <c r="AF38" i="1"/>
  <c r="AL38" i="1"/>
  <c r="AM38" i="1"/>
  <c r="AF37" i="1"/>
  <c r="AG37" i="1"/>
  <c r="AH37" i="1" s="1"/>
  <c r="AM37" i="1"/>
  <c r="AL37" i="1"/>
  <c r="L38" i="1" l="1"/>
  <c r="M38" i="1" s="1"/>
  <c r="Y38" i="1"/>
  <c r="Z38" i="1" s="1"/>
  <c r="U37" i="1"/>
  <c r="Y37" i="1"/>
  <c r="Z37" i="1" s="1"/>
  <c r="AN38" i="1"/>
  <c r="AO38" i="1"/>
  <c r="AP38" i="1" s="1"/>
  <c r="AO37" i="1"/>
  <c r="AP37" i="1" s="1"/>
  <c r="AN37" i="1"/>
</calcChain>
</file>

<file path=xl/sharedStrings.xml><?xml version="1.0" encoding="utf-8"?>
<sst xmlns="http://schemas.openxmlformats.org/spreadsheetml/2006/main" count="152" uniqueCount="31">
  <si>
    <t>zu versteuerndes Einkommen</t>
  </si>
  <si>
    <t>Einkommensteuer</t>
  </si>
  <si>
    <t>absolut</t>
  </si>
  <si>
    <t>in %</t>
  </si>
  <si>
    <t>Solidaritätszuschl.</t>
  </si>
  <si>
    <t>Summe (ESt. + Soli.)</t>
  </si>
  <si>
    <t>www.pierretunger.com</t>
  </si>
  <si>
    <t>http://www.pierretunger.com/cms/newsletter/</t>
  </si>
  <si>
    <t>Haftungsausschluss</t>
  </si>
  <si>
    <t>Es wird  keine Haftung für Funktionalität, Aktualität oder Vollständigkeit der Tabelle übernommen.</t>
  </si>
  <si>
    <t>Das Verwenden der Tabelle geschieht auf eigene Verantwortung.</t>
  </si>
  <si>
    <t>Die Tabelle, die Bedienungsanleitung, Beiträge auf meiner Website oder sonstige Veröffentlichungen von mir stellen in keinster Weise eine Steuerberatung dar.</t>
  </si>
  <si>
    <t>Frohes Schaffen … Pierre</t>
  </si>
  <si>
    <t>Excel-Vorlage Berechnung Einkommensteuer-Solidaritätszuschlag</t>
  </si>
  <si>
    <t>Beitrag im Web aufrufen</t>
  </si>
  <si>
    <t>Zur Vorlage:</t>
  </si>
  <si>
    <t>Den Beitrag zu dieser Vorlage findest Du unter dem folgendem Link.</t>
  </si>
  <si>
    <t>Diese Vorlage hilft Dir, Deine zu zahlende Einkommensteuer und den Soli zu berechnen.</t>
  </si>
  <si>
    <t>Meine Mission ist es, Dich als Jungunternehmer dabei zu unterstützen, ein einfaches Rechnungswesen aufzubauen.</t>
  </si>
  <si>
    <t>Dazu findest Du auf meiner Website unter folgendem Link smarte Tools, pragmatische ebooks und inspirierende Beiträge.</t>
  </si>
  <si>
    <t>Bleibe auf dem Laufenden und abonnieren meinen Newsletter:</t>
  </si>
  <si>
    <t>Funktionsweise</t>
  </si>
  <si>
    <t>Um Deine individuelle Steuerbelastung auszurechnen, gehe in der Tabelle "Berechnung" in das jeweilige Jahr und überschreibe mit Deinem individuellen Einkommen einfach einen bestehehden Wert.</t>
  </si>
  <si>
    <r>
      <t>2024</t>
    </r>
    <r>
      <rPr>
        <i/>
        <sz val="11"/>
        <color theme="1"/>
        <rFont val="Calibri"/>
        <family val="2"/>
        <scheme val="minor"/>
      </rPr>
      <t xml:space="preserve"> (Stand 22.11.2024)</t>
    </r>
  </si>
  <si>
    <r>
      <t>2025</t>
    </r>
    <r>
      <rPr>
        <i/>
        <sz val="11"/>
        <color theme="1"/>
        <rFont val="Calibri"/>
        <family val="2"/>
        <scheme val="minor"/>
      </rPr>
      <t xml:space="preserve"> (Stand 30.12.2024)</t>
    </r>
  </si>
  <si>
    <t>ESt. abs.</t>
  </si>
  <si>
    <t>Soli. abs.</t>
  </si>
  <si>
    <t>Summe</t>
  </si>
  <si>
    <t>Grenzsteuer und Grenzsol. bei 100 € mehr Einkommen</t>
  </si>
  <si>
    <t>Diff. ESt. + Soli.</t>
  </si>
  <si>
    <r>
      <t>2026</t>
    </r>
    <r>
      <rPr>
        <i/>
        <sz val="11"/>
        <color theme="1"/>
        <rFont val="Calibri"/>
        <family val="2"/>
        <scheme val="minor"/>
      </rPr>
      <t xml:space="preserve"> (Stand 30.12.2024)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</si>
</sst>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50">
    <xf numFmtId="0" fontId="0" fillId="0" borderId="0" xfId="0"/>
    <xf numFmtId="9" fontId="1" fillId="0" borderId="4" xfId="2" applyFont="1" applyFill="1" applyBorder="1" applyProtection="1"/>
    <xf numFmtId="9" fontId="1" fillId="0" borderId="6" xfId="2" applyFont="1" applyFill="1" applyBorder="1" applyProtection="1"/>
    <xf numFmtId="44" fontId="1" fillId="0" borderId="3" xfId="1" applyFont="1" applyFill="1" applyBorder="1"/>
    <xf numFmtId="44" fontId="1" fillId="0" borderId="5" xfId="1" applyFont="1" applyFill="1" applyBorder="1"/>
    <xf numFmtId="44" fontId="1" fillId="0" borderId="7" xfId="1" applyFont="1" applyFill="1" applyBorder="1"/>
    <xf numFmtId="44" fontId="1" fillId="0" borderId="8" xfId="1" applyFont="1" applyFill="1" applyBorder="1"/>
    <xf numFmtId="44" fontId="1" fillId="0" borderId="11" xfId="1" applyFont="1" applyFill="1" applyBorder="1"/>
    <xf numFmtId="9" fontId="1" fillId="0" borderId="2" xfId="2" applyFont="1" applyFill="1" applyBorder="1" applyProtection="1"/>
    <xf numFmtId="44" fontId="1" fillId="0" borderId="1" xfId="1" applyFont="1" applyFill="1" applyBorder="1"/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0" borderId="0" xfId="0" applyAlignment="1">
      <alignment wrapText="1"/>
    </xf>
    <xf numFmtId="0" fontId="0" fillId="3" borderId="0" xfId="0" applyFill="1"/>
    <xf numFmtId="0" fontId="0" fillId="3" borderId="0" xfId="0" applyFill="1" applyAlignment="1">
      <alignment wrapText="1"/>
    </xf>
    <xf numFmtId="0" fontId="2" fillId="3" borderId="0" xfId="0" applyFont="1" applyFill="1" applyAlignment="1">
      <alignment horizontal="left"/>
    </xf>
    <xf numFmtId="0" fontId="4" fillId="4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0" fillId="3" borderId="0" xfId="0" applyFill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3" fillId="3" borderId="0" xfId="3" applyFill="1"/>
    <xf numFmtId="0" fontId="5" fillId="3" borderId="0" xfId="0" applyFont="1" applyFill="1"/>
    <xf numFmtId="0" fontId="3" fillId="3" borderId="0" xfId="3" applyFill="1" applyAlignment="1">
      <alignment horizontal="left" vertical="top" wrapText="1"/>
    </xf>
    <xf numFmtId="0" fontId="0" fillId="5" borderId="0" xfId="0" applyFill="1"/>
    <xf numFmtId="0" fontId="0" fillId="5" borderId="0" xfId="0" applyFill="1" applyAlignment="1">
      <alignment horizontal="left" vertical="top" wrapText="1"/>
    </xf>
    <xf numFmtId="0" fontId="0" fillId="2" borderId="5" xfId="0" applyFill="1" applyBorder="1" applyAlignment="1">
      <alignment horizontal="center"/>
    </xf>
    <xf numFmtId="44" fontId="1" fillId="0" borderId="12" xfId="1" applyFont="1" applyFill="1" applyBorder="1"/>
    <xf numFmtId="44" fontId="1" fillId="0" borderId="13" xfId="1" applyFont="1" applyFill="1" applyBorder="1"/>
    <xf numFmtId="9" fontId="1" fillId="0" borderId="14" xfId="2" applyFont="1" applyFill="1" applyBorder="1" applyProtection="1"/>
    <xf numFmtId="44" fontId="1" fillId="0" borderId="15" xfId="1" applyFont="1" applyFill="1" applyBorder="1"/>
    <xf numFmtId="44" fontId="1" fillId="0" borderId="16" xfId="1" applyFont="1" applyFill="1" applyBorder="1"/>
    <xf numFmtId="0" fontId="0" fillId="2" borderId="17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44" fontId="5" fillId="0" borderId="1" xfId="1" applyFont="1" applyFill="1" applyBorder="1"/>
    <xf numFmtId="44" fontId="5" fillId="0" borderId="3" xfId="1" applyFont="1" applyFill="1" applyBorder="1"/>
    <xf numFmtId="44" fontId="5" fillId="0" borderId="5" xfId="1" applyFont="1" applyFill="1" applyBorder="1"/>
    <xf numFmtId="0" fontId="5" fillId="0" borderId="0" xfId="0" applyFont="1"/>
    <xf numFmtId="0" fontId="5" fillId="2" borderId="10" xfId="0" applyFont="1" applyFill="1" applyBorder="1" applyAlignment="1">
      <alignment horizontal="center"/>
    </xf>
    <xf numFmtId="9" fontId="5" fillId="0" borderId="2" xfId="2" applyFont="1" applyFill="1" applyBorder="1" applyProtection="1"/>
    <xf numFmtId="9" fontId="5" fillId="0" borderId="4" xfId="2" applyFont="1" applyFill="1" applyBorder="1" applyProtection="1"/>
    <xf numFmtId="9" fontId="5" fillId="0" borderId="6" xfId="2" applyFont="1" applyFill="1" applyBorder="1" applyProtection="1"/>
    <xf numFmtId="0" fontId="0" fillId="2" borderId="11" xfId="0" applyFill="1" applyBorder="1" applyAlignment="1">
      <alignment horizontal="center" wrapText="1"/>
    </xf>
    <xf numFmtId="0" fontId="0" fillId="2" borderId="18" xfId="0" applyFill="1" applyBorder="1" applyAlignment="1">
      <alignment horizontal="center" wrapText="1"/>
    </xf>
    <xf numFmtId="0" fontId="0" fillId="2" borderId="19" xfId="0" applyFill="1" applyBorder="1" applyAlignment="1">
      <alignment horizontal="center" wrapText="1"/>
    </xf>
    <xf numFmtId="0" fontId="0" fillId="2" borderId="1" xfId="0" applyFill="1" applyBorder="1" applyAlignment="1">
      <alignment horizontal="center" wrapText="1"/>
    </xf>
    <xf numFmtId="0" fontId="0" fillId="2" borderId="2" xfId="0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</cellXfs>
  <cellStyles count="5">
    <cellStyle name="Link" xfId="3" builtinId="8"/>
    <cellStyle name="Prozent" xfId="2" builtinId="5"/>
    <cellStyle name="Standard" xfId="0" builtinId="0"/>
    <cellStyle name="Währung" xfId="1" builtinId="4"/>
    <cellStyle name="Währung 2" xfId="4" xr:uid="{887B9553-7267-40A3-A8F2-9BBAD9D8AACD}"/>
  </cellStyles>
  <dxfs count="12"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pierretunger.com/" TargetMode="External"/><Relationship Id="rId1" Type="http://schemas.openxmlformats.org/officeDocument/2006/relationships/hyperlink" Target="http://www.pierretunger.com/cms/berechnung-einkommensteuer-solidaritaetszuschlag-excel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/>
  </sheetPr>
  <dimension ref="A1:M47"/>
  <sheetViews>
    <sheetView workbookViewId="0"/>
  </sheetViews>
  <sheetFormatPr baseColWidth="10" defaultColWidth="122.140625" defaultRowHeight="15" x14ac:dyDescent="0.25"/>
  <cols>
    <col min="1" max="16384" width="122.140625" style="20"/>
  </cols>
  <sheetData>
    <row r="1" spans="1:13" s="18" customFormat="1" x14ac:dyDescent="0.25">
      <c r="A1" s="16" t="s">
        <v>13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x14ac:dyDescent="0.25">
      <c r="A3" s="17" t="s">
        <v>15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</row>
    <row r="4" spans="1:13" x14ac:dyDescent="0.25">
      <c r="A4" s="19" t="s">
        <v>17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</row>
    <row r="5" spans="1:13" x14ac:dyDescent="0.25">
      <c r="A5" s="19" t="s">
        <v>16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</row>
    <row r="6" spans="1:13" x14ac:dyDescent="0.25">
      <c r="A6" s="21" t="s">
        <v>14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</row>
    <row r="7" spans="1:13" x14ac:dyDescent="0.25">
      <c r="A7" s="21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</row>
    <row r="8" spans="1:13" x14ac:dyDescent="0.25">
      <c r="A8" s="17" t="s">
        <v>21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</row>
    <row r="9" spans="1:13" ht="30" x14ac:dyDescent="0.25">
      <c r="A9" s="19" t="s">
        <v>22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</row>
    <row r="10" spans="1:13" x14ac:dyDescent="0.25">
      <c r="A10" s="21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</row>
    <row r="11" spans="1:13" x14ac:dyDescent="0.25">
      <c r="A11" s="22" t="s">
        <v>18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</row>
    <row r="12" spans="1:13" x14ac:dyDescent="0.25">
      <c r="A12" s="13" t="s">
        <v>19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</row>
    <row r="13" spans="1:13" x14ac:dyDescent="0.25">
      <c r="A13" s="21" t="s">
        <v>6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</row>
    <row r="14" spans="1:13" x14ac:dyDescent="0.25">
      <c r="A14" s="13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</row>
    <row r="15" spans="1:13" x14ac:dyDescent="0.25">
      <c r="A15" s="22" t="s">
        <v>20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</row>
    <row r="16" spans="1:13" x14ac:dyDescent="0.25">
      <c r="A16" s="23" t="s">
        <v>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</row>
    <row r="17" spans="1:13" x14ac:dyDescent="0.25">
      <c r="A17" s="13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</row>
    <row r="18" spans="1:13" x14ac:dyDescent="0.25">
      <c r="A18" s="22" t="s">
        <v>8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</row>
    <row r="19" spans="1:13" x14ac:dyDescent="0.25">
      <c r="A19" s="24" t="s">
        <v>9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</row>
    <row r="20" spans="1:13" x14ac:dyDescent="0.25">
      <c r="A20" s="24" t="s">
        <v>10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</row>
    <row r="21" spans="1:13" ht="30" x14ac:dyDescent="0.25">
      <c r="A21" s="25" t="s">
        <v>11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</row>
    <row r="22" spans="1:13" x14ac:dyDescent="0.25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</row>
    <row r="23" spans="1:13" x14ac:dyDescent="0.25">
      <c r="A23" s="22" t="s">
        <v>12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</row>
    <row r="24" spans="1:13" x14ac:dyDescent="0.25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</row>
    <row r="25" spans="1:13" x14ac:dyDescent="0.25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</row>
    <row r="26" spans="1:13" x14ac:dyDescent="0.2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</row>
    <row r="27" spans="1:13" x14ac:dyDescent="0.25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</row>
    <row r="28" spans="1:13" x14ac:dyDescent="0.25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</row>
    <row r="29" spans="1:13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</row>
    <row r="30" spans="1:13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</row>
    <row r="31" spans="1:13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</row>
    <row r="32" spans="1:13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</row>
    <row r="33" spans="1:13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</row>
    <row r="34" spans="1:13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</row>
    <row r="35" spans="1:13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</row>
    <row r="36" spans="1:13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</row>
    <row r="37" spans="1:13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</row>
    <row r="38" spans="1:13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</row>
    <row r="39" spans="1:13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</row>
    <row r="40" spans="1:13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</row>
    <row r="41" spans="1:13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</row>
    <row r="42" spans="1:13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</row>
    <row r="43" spans="1:13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</row>
    <row r="44" spans="1:13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</row>
    <row r="45" spans="1:13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</row>
    <row r="46" spans="1:13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</row>
    <row r="47" spans="1:13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</row>
  </sheetData>
  <hyperlinks>
    <hyperlink ref="A6" r:id="rId1" xr:uid="{00000000-0004-0000-0000-000000000000}"/>
    <hyperlink ref="A13" r:id="rId2" xr:uid="{00000000-0004-0000-0000-000001000000}"/>
  </hyperlinks>
  <pageMargins left="0.7" right="0.7" top="0.78740157499999996" bottom="0.78740157499999996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DC41"/>
  <sheetViews>
    <sheetView tabSelected="1" zoomScaleNormal="100" workbookViewId="0">
      <selection activeCell="E5" sqref="E5"/>
    </sheetView>
  </sheetViews>
  <sheetFormatPr baseColWidth="10" defaultColWidth="11.42578125" defaultRowHeight="15" outlineLevelCol="1" x14ac:dyDescent="0.25"/>
  <cols>
    <col min="1" max="1" width="3.85546875" customWidth="1"/>
    <col min="2" max="2" width="27.7109375" bestFit="1" customWidth="1"/>
    <col min="3" max="3" width="14.5703125" bestFit="1" customWidth="1"/>
    <col min="4" max="4" width="4.7109375" bestFit="1" customWidth="1"/>
    <col min="5" max="5" width="13" bestFit="1" customWidth="1"/>
    <col min="6" max="6" width="4.7109375" bestFit="1" customWidth="1"/>
    <col min="7" max="7" width="14.5703125" style="38" bestFit="1" customWidth="1"/>
    <col min="8" max="8" width="4.7109375" style="38" bestFit="1" customWidth="1"/>
    <col min="9" max="9" width="14.5703125" hidden="1" customWidth="1" outlineLevel="1"/>
    <col min="10" max="10" width="13" hidden="1" customWidth="1" outlineLevel="1"/>
    <col min="11" max="11" width="14.5703125" hidden="1" customWidth="1" outlineLevel="1"/>
    <col min="12" max="12" width="14.28515625" hidden="1" customWidth="1" outlineLevel="1"/>
    <col min="13" max="13" width="14.5703125" customWidth="1" collapsed="1"/>
    <col min="14" max="14" width="3.85546875" customWidth="1"/>
    <col min="15" max="15" width="27.7109375" bestFit="1" customWidth="1"/>
    <col min="16" max="16" width="14.5703125" bestFit="1" customWidth="1"/>
    <col min="17" max="17" width="4.7109375" bestFit="1" customWidth="1"/>
    <col min="18" max="18" width="13" bestFit="1" customWidth="1"/>
    <col min="19" max="19" width="4.7109375" bestFit="1" customWidth="1"/>
    <col min="20" max="20" width="14.5703125" style="38" bestFit="1" customWidth="1"/>
    <col min="21" max="21" width="4.7109375" style="38" bestFit="1" customWidth="1"/>
    <col min="22" max="22" width="14.5703125" hidden="1" customWidth="1" outlineLevel="1"/>
    <col min="23" max="23" width="13" hidden="1" customWidth="1" outlineLevel="1"/>
    <col min="24" max="24" width="14.5703125" hidden="1" customWidth="1" outlineLevel="1"/>
    <col min="25" max="25" width="14.28515625" hidden="1" customWidth="1" outlineLevel="1"/>
    <col min="26" max="26" width="14.5703125" customWidth="1" collapsed="1"/>
    <col min="27" max="27" width="3.85546875" customWidth="1"/>
    <col min="28" max="28" width="27.7109375" bestFit="1" customWidth="1"/>
    <col min="29" max="29" width="14.5703125" bestFit="1" customWidth="1"/>
    <col min="30" max="30" width="4.7109375" bestFit="1" customWidth="1"/>
    <col min="31" max="31" width="13" bestFit="1" customWidth="1"/>
    <col min="32" max="32" width="4.7109375" bestFit="1" customWidth="1"/>
    <col min="33" max="33" width="14.5703125" bestFit="1" customWidth="1"/>
    <col min="34" max="34" width="4.7109375" bestFit="1" customWidth="1"/>
    <col min="35" max="35" width="3.85546875" customWidth="1"/>
    <col min="36" max="36" width="27.7109375" bestFit="1" customWidth="1"/>
    <col min="37" max="37" width="14.5703125" bestFit="1" customWidth="1"/>
    <col min="38" max="38" width="4.7109375" bestFit="1" customWidth="1"/>
    <col min="39" max="39" width="13" bestFit="1" customWidth="1"/>
    <col min="40" max="40" width="4.7109375" bestFit="1" customWidth="1"/>
    <col min="41" max="41" width="14.5703125" bestFit="1" customWidth="1"/>
    <col min="42" max="42" width="4.7109375" bestFit="1" customWidth="1"/>
    <col min="43" max="43" width="3.85546875" customWidth="1"/>
    <col min="44" max="44" width="27.7109375" bestFit="1" customWidth="1"/>
    <col min="45" max="45" width="14.5703125" bestFit="1" customWidth="1"/>
    <col min="46" max="46" width="4.7109375" bestFit="1" customWidth="1"/>
    <col min="47" max="47" width="13" bestFit="1" customWidth="1"/>
    <col min="48" max="48" width="4.7109375" bestFit="1" customWidth="1"/>
    <col min="49" max="49" width="14.5703125" bestFit="1" customWidth="1"/>
    <col min="50" max="50" width="4.7109375" bestFit="1" customWidth="1"/>
    <col min="51" max="51" width="3.85546875" customWidth="1"/>
    <col min="52" max="52" width="27.7109375" bestFit="1" customWidth="1"/>
    <col min="53" max="53" width="14.5703125" bestFit="1" customWidth="1"/>
    <col min="54" max="54" width="4.7109375" bestFit="1" customWidth="1"/>
    <col min="55" max="55" width="13" bestFit="1" customWidth="1"/>
    <col min="56" max="56" width="4.7109375" bestFit="1" customWidth="1"/>
    <col min="57" max="57" width="14.5703125" bestFit="1" customWidth="1"/>
    <col min="58" max="58" width="4.7109375" bestFit="1" customWidth="1"/>
    <col min="59" max="59" width="3.85546875" customWidth="1"/>
    <col min="60" max="60" width="27.7109375" bestFit="1" customWidth="1"/>
    <col min="61" max="61" width="14.5703125" bestFit="1" customWidth="1"/>
    <col min="62" max="62" width="4.7109375" bestFit="1" customWidth="1"/>
    <col min="63" max="63" width="13" bestFit="1" customWidth="1"/>
    <col min="64" max="64" width="4.7109375" bestFit="1" customWidth="1"/>
    <col min="65" max="65" width="14.5703125" bestFit="1" customWidth="1"/>
    <col min="66" max="66" width="4.7109375" bestFit="1" customWidth="1"/>
    <col min="67" max="67" width="3.85546875" customWidth="1"/>
    <col min="68" max="68" width="27.7109375" bestFit="1" customWidth="1"/>
    <col min="69" max="69" width="14.5703125" bestFit="1" customWidth="1"/>
    <col min="70" max="70" width="4.7109375" bestFit="1" customWidth="1"/>
    <col min="71" max="71" width="13" bestFit="1" customWidth="1"/>
    <col min="72" max="72" width="4.7109375" bestFit="1" customWidth="1"/>
    <col min="73" max="73" width="14.5703125" bestFit="1" customWidth="1"/>
    <col min="74" max="74" width="4.7109375" bestFit="1" customWidth="1"/>
    <col min="75" max="75" width="3.85546875" customWidth="1"/>
    <col min="76" max="76" width="27.7109375" bestFit="1" customWidth="1"/>
    <col min="77" max="77" width="14.5703125" bestFit="1" customWidth="1"/>
    <col min="78" max="78" width="4.7109375" bestFit="1" customWidth="1"/>
    <col min="79" max="79" width="13" bestFit="1" customWidth="1"/>
    <col min="80" max="80" width="4.7109375" bestFit="1" customWidth="1"/>
    <col min="81" max="81" width="14.5703125" bestFit="1" customWidth="1"/>
    <col min="82" max="82" width="4.7109375" bestFit="1" customWidth="1"/>
    <col min="83" max="83" width="3.85546875" customWidth="1"/>
    <col min="84" max="84" width="27.7109375" bestFit="1" customWidth="1"/>
    <col min="85" max="85" width="14.5703125" bestFit="1" customWidth="1"/>
    <col min="86" max="86" width="4.7109375" bestFit="1" customWidth="1"/>
    <col min="87" max="87" width="13" bestFit="1" customWidth="1"/>
    <col min="88" max="88" width="4.7109375" bestFit="1" customWidth="1"/>
    <col min="89" max="89" width="14.5703125" bestFit="1" customWidth="1"/>
    <col min="90" max="90" width="4.7109375" bestFit="1" customWidth="1"/>
    <col min="91" max="91" width="3.85546875" customWidth="1"/>
    <col min="92" max="92" width="27.7109375" bestFit="1" customWidth="1"/>
    <col min="93" max="93" width="14.5703125" bestFit="1" customWidth="1"/>
    <col min="94" max="94" width="4.7109375" bestFit="1" customWidth="1"/>
    <col min="95" max="95" width="13" bestFit="1" customWidth="1"/>
    <col min="96" max="96" width="4.7109375" bestFit="1" customWidth="1"/>
    <col min="97" max="97" width="14.5703125" bestFit="1" customWidth="1"/>
    <col min="98" max="98" width="4.7109375" bestFit="1" customWidth="1"/>
    <col min="99" max="99" width="3.85546875" customWidth="1"/>
    <col min="100" max="100" width="27.7109375" bestFit="1" customWidth="1"/>
    <col min="101" max="101" width="14.5703125" bestFit="1" customWidth="1"/>
    <col min="102" max="102" width="4.7109375" bestFit="1" customWidth="1"/>
    <col min="103" max="103" width="13" bestFit="1" customWidth="1"/>
    <col min="104" max="104" width="4.7109375" bestFit="1" customWidth="1"/>
    <col min="105" max="105" width="14.5703125" bestFit="1" customWidth="1"/>
    <col min="106" max="106" width="4.7109375" bestFit="1" customWidth="1"/>
    <col min="107" max="107" width="5.7109375" customWidth="1"/>
    <col min="108" max="114" width="11.5703125" customWidth="1"/>
  </cols>
  <sheetData>
    <row r="1" spans="1:107" ht="19.5" thickBot="1" x14ac:dyDescent="0.35">
      <c r="A1" s="13"/>
      <c r="B1" s="15" t="s">
        <v>30</v>
      </c>
      <c r="C1" s="13"/>
      <c r="D1" s="13"/>
      <c r="E1" s="13"/>
      <c r="F1" s="13"/>
      <c r="G1" s="22"/>
      <c r="H1" s="22"/>
      <c r="I1" s="13"/>
      <c r="J1" s="13"/>
      <c r="K1" s="13"/>
      <c r="L1" s="13"/>
      <c r="M1" s="13"/>
      <c r="N1" s="13"/>
      <c r="O1" s="15" t="s">
        <v>24</v>
      </c>
      <c r="P1" s="13"/>
      <c r="Q1" s="13"/>
      <c r="R1" s="13"/>
      <c r="S1" s="13"/>
      <c r="T1" s="22"/>
      <c r="U1" s="22"/>
      <c r="V1" s="13"/>
      <c r="W1" s="13"/>
      <c r="X1" s="13"/>
      <c r="Y1" s="13"/>
      <c r="Z1" s="13"/>
      <c r="AA1" s="13"/>
      <c r="AB1" s="15" t="s">
        <v>23</v>
      </c>
      <c r="AC1" s="13"/>
      <c r="AD1" s="13"/>
      <c r="AE1" s="13"/>
      <c r="AF1" s="13"/>
      <c r="AG1" s="13"/>
      <c r="AH1" s="13"/>
      <c r="AI1" s="13"/>
      <c r="AJ1" s="15">
        <v>2023</v>
      </c>
      <c r="AK1" s="13"/>
      <c r="AL1" s="13"/>
      <c r="AM1" s="13"/>
      <c r="AN1" s="13"/>
      <c r="AO1" s="13"/>
      <c r="AP1" s="13"/>
      <c r="AQ1" s="13"/>
      <c r="AR1" s="15">
        <v>2022</v>
      </c>
      <c r="AS1" s="13"/>
      <c r="AT1" s="13"/>
      <c r="AU1" s="13"/>
      <c r="AV1" s="13"/>
      <c r="AW1" s="13"/>
      <c r="AX1" s="13"/>
      <c r="AY1" s="13"/>
      <c r="AZ1" s="15">
        <v>2021</v>
      </c>
      <c r="BA1" s="13"/>
      <c r="BB1" s="13"/>
      <c r="BC1" s="13"/>
      <c r="BD1" s="13"/>
      <c r="BE1" s="13"/>
      <c r="BF1" s="13"/>
      <c r="BG1" s="13"/>
      <c r="BH1" s="15">
        <v>2020</v>
      </c>
      <c r="BI1" s="13"/>
      <c r="BJ1" s="13"/>
      <c r="BK1" s="13"/>
      <c r="BL1" s="13"/>
      <c r="BM1" s="13"/>
      <c r="BN1" s="13"/>
      <c r="BO1" s="13"/>
      <c r="BP1" s="15">
        <v>2019</v>
      </c>
      <c r="BQ1" s="13"/>
      <c r="BR1" s="13"/>
      <c r="BS1" s="13"/>
      <c r="BT1" s="13"/>
      <c r="BU1" s="13"/>
      <c r="BV1" s="13"/>
      <c r="BW1" s="13"/>
      <c r="BX1" s="15">
        <v>2018</v>
      </c>
      <c r="BY1" s="13"/>
      <c r="BZ1" s="13"/>
      <c r="CA1" s="13"/>
      <c r="CB1" s="13"/>
      <c r="CC1" s="13"/>
      <c r="CD1" s="13"/>
      <c r="CE1" s="13"/>
      <c r="CF1" s="15">
        <v>2017</v>
      </c>
      <c r="CG1" s="13"/>
      <c r="CH1" s="13"/>
      <c r="CI1" s="13"/>
      <c r="CJ1" s="13"/>
      <c r="CK1" s="13"/>
      <c r="CL1" s="13"/>
      <c r="CM1" s="13"/>
      <c r="CN1" s="15">
        <v>2016</v>
      </c>
      <c r="CO1" s="13"/>
      <c r="CP1" s="13"/>
      <c r="CQ1" s="13"/>
      <c r="CR1" s="13"/>
      <c r="CS1" s="13"/>
      <c r="CT1" s="13"/>
      <c r="CU1" s="13"/>
      <c r="CV1" s="15">
        <v>2015</v>
      </c>
      <c r="CW1" s="13"/>
      <c r="CX1" s="13"/>
      <c r="CY1" s="13"/>
      <c r="CZ1" s="13"/>
      <c r="DA1" s="13"/>
      <c r="DB1" s="13"/>
      <c r="DC1" s="13"/>
    </row>
    <row r="2" spans="1:107" s="12" customFormat="1" ht="15" customHeight="1" x14ac:dyDescent="0.25">
      <c r="A2" s="13"/>
      <c r="C2" s="46" t="s">
        <v>1</v>
      </c>
      <c r="D2" s="47"/>
      <c r="E2" s="46" t="s">
        <v>4</v>
      </c>
      <c r="F2" s="47"/>
      <c r="G2" s="48" t="s">
        <v>5</v>
      </c>
      <c r="H2" s="49"/>
      <c r="I2" s="43" t="s">
        <v>28</v>
      </c>
      <c r="J2" s="44"/>
      <c r="K2" s="44"/>
      <c r="L2" s="44"/>
      <c r="M2" s="45"/>
      <c r="N2" s="13"/>
      <c r="P2" s="46" t="s">
        <v>1</v>
      </c>
      <c r="Q2" s="47"/>
      <c r="R2" s="46" t="s">
        <v>4</v>
      </c>
      <c r="S2" s="47"/>
      <c r="T2" s="48" t="s">
        <v>5</v>
      </c>
      <c r="U2" s="49"/>
      <c r="V2" s="43" t="s">
        <v>28</v>
      </c>
      <c r="W2" s="44"/>
      <c r="X2" s="44"/>
      <c r="Y2" s="44"/>
      <c r="Z2" s="45"/>
      <c r="AA2" s="13"/>
      <c r="AC2" s="46" t="s">
        <v>1</v>
      </c>
      <c r="AD2" s="47"/>
      <c r="AE2" s="46" t="s">
        <v>4</v>
      </c>
      <c r="AF2" s="47"/>
      <c r="AG2" s="46" t="s">
        <v>5</v>
      </c>
      <c r="AH2" s="47"/>
      <c r="AI2" s="13"/>
      <c r="AK2" s="46" t="s">
        <v>1</v>
      </c>
      <c r="AL2" s="47"/>
      <c r="AM2" s="46" t="s">
        <v>4</v>
      </c>
      <c r="AN2" s="47"/>
      <c r="AO2" s="46" t="s">
        <v>5</v>
      </c>
      <c r="AP2" s="47"/>
      <c r="AQ2" s="14"/>
      <c r="AS2" s="46" t="s">
        <v>1</v>
      </c>
      <c r="AT2" s="47"/>
      <c r="AU2" s="46" t="s">
        <v>4</v>
      </c>
      <c r="AV2" s="47"/>
      <c r="AW2" s="46" t="s">
        <v>5</v>
      </c>
      <c r="AX2" s="47"/>
      <c r="AY2" s="14"/>
      <c r="BA2" s="46" t="s">
        <v>1</v>
      </c>
      <c r="BB2" s="47"/>
      <c r="BC2" s="46" t="s">
        <v>4</v>
      </c>
      <c r="BD2" s="47"/>
      <c r="BE2" s="46" t="s">
        <v>5</v>
      </c>
      <c r="BF2" s="47"/>
      <c r="BG2" s="14"/>
      <c r="BI2" s="46" t="s">
        <v>1</v>
      </c>
      <c r="BJ2" s="47"/>
      <c r="BK2" s="46" t="s">
        <v>4</v>
      </c>
      <c r="BL2" s="47"/>
      <c r="BM2" s="46" t="s">
        <v>5</v>
      </c>
      <c r="BN2" s="47"/>
      <c r="BO2" s="14"/>
      <c r="BQ2" s="46" t="s">
        <v>1</v>
      </c>
      <c r="BR2" s="47"/>
      <c r="BS2" s="46" t="s">
        <v>4</v>
      </c>
      <c r="BT2" s="47"/>
      <c r="BU2" s="46" t="s">
        <v>5</v>
      </c>
      <c r="BV2" s="47"/>
      <c r="BW2" s="14"/>
      <c r="BY2" s="46" t="s">
        <v>1</v>
      </c>
      <c r="BZ2" s="47"/>
      <c r="CA2" s="46" t="s">
        <v>4</v>
      </c>
      <c r="CB2" s="47"/>
      <c r="CC2" s="46" t="s">
        <v>5</v>
      </c>
      <c r="CD2" s="47"/>
      <c r="CE2" s="14"/>
      <c r="CG2" s="46" t="s">
        <v>1</v>
      </c>
      <c r="CH2" s="47"/>
      <c r="CI2" s="46" t="s">
        <v>4</v>
      </c>
      <c r="CJ2" s="47"/>
      <c r="CK2" s="46" t="s">
        <v>5</v>
      </c>
      <c r="CL2" s="47"/>
      <c r="CM2" s="14"/>
      <c r="CO2" s="46" t="s">
        <v>1</v>
      </c>
      <c r="CP2" s="47"/>
      <c r="CQ2" s="46" t="s">
        <v>4</v>
      </c>
      <c r="CR2" s="47"/>
      <c r="CS2" s="46" t="s">
        <v>5</v>
      </c>
      <c r="CT2" s="47"/>
      <c r="CU2" s="14"/>
      <c r="CW2" s="46" t="s">
        <v>1</v>
      </c>
      <c r="CX2" s="47"/>
      <c r="CY2" s="46" t="s">
        <v>4</v>
      </c>
      <c r="CZ2" s="47"/>
      <c r="DA2" s="46" t="s">
        <v>5</v>
      </c>
      <c r="DB2" s="47"/>
      <c r="DC2" s="14"/>
    </row>
    <row r="3" spans="1:107" ht="15.75" thickBot="1" x14ac:dyDescent="0.3">
      <c r="A3" s="13"/>
      <c r="B3" s="13" t="s">
        <v>0</v>
      </c>
      <c r="C3" s="10" t="s">
        <v>2</v>
      </c>
      <c r="D3" s="11" t="s">
        <v>3</v>
      </c>
      <c r="E3" s="10" t="s">
        <v>2</v>
      </c>
      <c r="F3" s="11" t="s">
        <v>3</v>
      </c>
      <c r="G3" s="34" t="s">
        <v>2</v>
      </c>
      <c r="H3" s="39" t="s">
        <v>3</v>
      </c>
      <c r="I3" s="26" t="s">
        <v>25</v>
      </c>
      <c r="J3" s="32" t="s">
        <v>26</v>
      </c>
      <c r="K3" s="32" t="s">
        <v>27</v>
      </c>
      <c r="L3" s="32" t="s">
        <v>29</v>
      </c>
      <c r="M3" s="33" t="s">
        <v>3</v>
      </c>
      <c r="N3" s="13"/>
      <c r="O3" s="13" t="s">
        <v>0</v>
      </c>
      <c r="P3" s="10" t="s">
        <v>2</v>
      </c>
      <c r="Q3" s="11" t="s">
        <v>3</v>
      </c>
      <c r="R3" s="10" t="s">
        <v>2</v>
      </c>
      <c r="S3" s="11" t="s">
        <v>3</v>
      </c>
      <c r="T3" s="34" t="s">
        <v>2</v>
      </c>
      <c r="U3" s="39" t="s">
        <v>3</v>
      </c>
      <c r="V3" s="26" t="s">
        <v>25</v>
      </c>
      <c r="W3" s="32" t="s">
        <v>26</v>
      </c>
      <c r="X3" s="32" t="s">
        <v>27</v>
      </c>
      <c r="Y3" s="32" t="s">
        <v>29</v>
      </c>
      <c r="Z3" s="33" t="s">
        <v>3</v>
      </c>
      <c r="AA3" s="13"/>
      <c r="AB3" s="13" t="s">
        <v>0</v>
      </c>
      <c r="AC3" s="26" t="s">
        <v>2</v>
      </c>
      <c r="AD3" s="11" t="s">
        <v>3</v>
      </c>
      <c r="AE3" s="10" t="s">
        <v>2</v>
      </c>
      <c r="AF3" s="11" t="s">
        <v>3</v>
      </c>
      <c r="AG3" s="10" t="s">
        <v>2</v>
      </c>
      <c r="AH3" s="11" t="s">
        <v>3</v>
      </c>
      <c r="AI3" s="13"/>
      <c r="AJ3" s="13" t="s">
        <v>0</v>
      </c>
      <c r="AK3" s="26" t="s">
        <v>2</v>
      </c>
      <c r="AL3" s="11" t="s">
        <v>3</v>
      </c>
      <c r="AM3" s="10" t="s">
        <v>2</v>
      </c>
      <c r="AN3" s="11" t="s">
        <v>3</v>
      </c>
      <c r="AO3" s="10" t="s">
        <v>2</v>
      </c>
      <c r="AP3" s="11" t="s">
        <v>3</v>
      </c>
      <c r="AQ3" s="13"/>
      <c r="AR3" s="13" t="s">
        <v>0</v>
      </c>
      <c r="AS3" s="26" t="s">
        <v>2</v>
      </c>
      <c r="AT3" s="11" t="s">
        <v>3</v>
      </c>
      <c r="AU3" s="10" t="s">
        <v>2</v>
      </c>
      <c r="AV3" s="11" t="s">
        <v>3</v>
      </c>
      <c r="AW3" s="10" t="s">
        <v>2</v>
      </c>
      <c r="AX3" s="11" t="s">
        <v>3</v>
      </c>
      <c r="AY3" s="13"/>
      <c r="AZ3" s="13" t="s">
        <v>0</v>
      </c>
      <c r="BA3" s="26" t="s">
        <v>2</v>
      </c>
      <c r="BB3" s="11" t="s">
        <v>3</v>
      </c>
      <c r="BC3" s="10" t="s">
        <v>2</v>
      </c>
      <c r="BD3" s="11" t="s">
        <v>3</v>
      </c>
      <c r="BE3" s="10" t="s">
        <v>2</v>
      </c>
      <c r="BF3" s="11" t="s">
        <v>3</v>
      </c>
      <c r="BG3" s="13"/>
      <c r="BH3" s="13" t="s">
        <v>0</v>
      </c>
      <c r="BI3" s="26" t="s">
        <v>2</v>
      </c>
      <c r="BJ3" s="11" t="s">
        <v>3</v>
      </c>
      <c r="BK3" s="10" t="s">
        <v>2</v>
      </c>
      <c r="BL3" s="11" t="s">
        <v>3</v>
      </c>
      <c r="BM3" s="10" t="s">
        <v>2</v>
      </c>
      <c r="BN3" s="11" t="s">
        <v>3</v>
      </c>
      <c r="BO3" s="13"/>
      <c r="BP3" s="13" t="s">
        <v>0</v>
      </c>
      <c r="BQ3" s="26" t="s">
        <v>2</v>
      </c>
      <c r="BR3" s="11" t="s">
        <v>3</v>
      </c>
      <c r="BS3" s="10" t="s">
        <v>2</v>
      </c>
      <c r="BT3" s="11" t="s">
        <v>3</v>
      </c>
      <c r="BU3" s="10" t="s">
        <v>2</v>
      </c>
      <c r="BV3" s="11" t="s">
        <v>3</v>
      </c>
      <c r="BW3" s="13"/>
      <c r="BX3" s="13" t="s">
        <v>0</v>
      </c>
      <c r="BY3" s="26" t="s">
        <v>2</v>
      </c>
      <c r="BZ3" s="11" t="s">
        <v>3</v>
      </c>
      <c r="CA3" s="10" t="s">
        <v>2</v>
      </c>
      <c r="CB3" s="11" t="s">
        <v>3</v>
      </c>
      <c r="CC3" s="10" t="s">
        <v>2</v>
      </c>
      <c r="CD3" s="11" t="s">
        <v>3</v>
      </c>
      <c r="CE3" s="13"/>
      <c r="CF3" s="13" t="s">
        <v>0</v>
      </c>
      <c r="CG3" s="26" t="s">
        <v>2</v>
      </c>
      <c r="CH3" s="11" t="s">
        <v>3</v>
      </c>
      <c r="CI3" s="10" t="s">
        <v>2</v>
      </c>
      <c r="CJ3" s="11" t="s">
        <v>3</v>
      </c>
      <c r="CK3" s="10" t="s">
        <v>2</v>
      </c>
      <c r="CL3" s="11" t="s">
        <v>3</v>
      </c>
      <c r="CM3" s="13"/>
      <c r="CN3" s="13" t="s">
        <v>0</v>
      </c>
      <c r="CO3" s="26" t="s">
        <v>2</v>
      </c>
      <c r="CP3" s="11" t="s">
        <v>3</v>
      </c>
      <c r="CQ3" s="10" t="s">
        <v>2</v>
      </c>
      <c r="CR3" s="11" t="s">
        <v>3</v>
      </c>
      <c r="CS3" s="10" t="s">
        <v>2</v>
      </c>
      <c r="CT3" s="11" t="s">
        <v>3</v>
      </c>
      <c r="CU3" s="13"/>
      <c r="CV3" s="13" t="s">
        <v>0</v>
      </c>
      <c r="CW3" s="26" t="s">
        <v>2</v>
      </c>
      <c r="CX3" s="11" t="s">
        <v>3</v>
      </c>
      <c r="CY3" s="10" t="s">
        <v>2</v>
      </c>
      <c r="CZ3" s="11" t="s">
        <v>3</v>
      </c>
      <c r="DA3" s="10" t="s">
        <v>2</v>
      </c>
      <c r="DB3" s="11" t="s">
        <v>3</v>
      </c>
      <c r="DC3" s="13"/>
    </row>
    <row r="4" spans="1:107" x14ac:dyDescent="0.25">
      <c r="A4" s="13"/>
      <c r="B4" s="7">
        <v>10000</v>
      </c>
      <c r="C4" s="9">
        <f>IF(B4&lt;=12348,0,IF(B4&lt;=17799,INT((914.51*(B4-12348)/10000+1400)*(B4-12348)/10000),IF(B4&lt;=69878,INT((173.1*(B4-17799)/10000+2397)*(B4-17799)/10000+1034.87),IF(B4&lt;=277825,INT(B4*0.42-11135.65),INT(B4*0.45-19470.38)))))</f>
        <v>0</v>
      </c>
      <c r="D4" s="8">
        <f>C4/B4</f>
        <v>0</v>
      </c>
      <c r="E4" s="9">
        <f>IF(C4&lt;=20350,0,MIN((C4-20350)*11.9%,C4*5.5%))</f>
        <v>0</v>
      </c>
      <c r="F4" s="8">
        <f>E4/B4</f>
        <v>0</v>
      </c>
      <c r="G4" s="35">
        <f>E4+C4</f>
        <v>0</v>
      </c>
      <c r="H4" s="40">
        <f t="shared" ref="H4:H21" si="0">G4/B4</f>
        <v>0</v>
      </c>
      <c r="I4" s="3">
        <f>IF((B4+100)&lt;=12348,0,IF((B4+100)&lt;=17799,INT((914.51*((B4+100)-12348)/10000+1400)*((B4+100)-12348)/10000),IF((B4+100)&lt;=69878,INT((173.1*((B4+100)-17799)/10000+2397)*((B4+100)-17799)/10000+1034.87),IF((B4+100)&lt;=277825,INT((B4+100)*0.42-11135.65),INT((B4+100)*0.45-19470.38)))))</f>
        <v>0</v>
      </c>
      <c r="J4" s="31">
        <f>IF(I4&lt;=20350,0,MIN((I4-20350)*11.9%,I4*5.5%))</f>
        <v>0</v>
      </c>
      <c r="K4" s="31">
        <f t="shared" ref="K4:K22" si="1">I4+J4</f>
        <v>0</v>
      </c>
      <c r="L4" s="31">
        <f t="shared" ref="L4:L22" si="2">K4-G4</f>
        <v>0</v>
      </c>
      <c r="M4" s="1">
        <f t="shared" ref="M4:M22" si="3">L4/100</f>
        <v>0</v>
      </c>
      <c r="N4" s="13"/>
      <c r="O4" s="7">
        <v>10000</v>
      </c>
      <c r="P4" s="9">
        <f>IF(O4&lt;=12096,0,IF(O4&lt;=17443,INT((932.3*(O4-12096)/10000+1400)*(O4-12096)/10000),IF(O4&lt;=68480,INT((176.64*(O4-17443)/10000+2397)*(O4-17443)/10000+1015.13),IF(O4&lt;=277825,INT(O4*0.42-10911.92),INT(O4*0.45-19246.67)))))</f>
        <v>0</v>
      </c>
      <c r="Q4" s="8">
        <f>P4/O4</f>
        <v>0</v>
      </c>
      <c r="R4" s="9">
        <f>IF(P4&lt;=19950,0,MIN((P4-19950)*11.9%,P4*5.5%))</f>
        <v>0</v>
      </c>
      <c r="S4" s="8">
        <f>R4/O4</f>
        <v>0</v>
      </c>
      <c r="T4" s="35">
        <f>R4+P4</f>
        <v>0</v>
      </c>
      <c r="U4" s="40">
        <f t="shared" ref="U4:U21" si="4">T4/O4</f>
        <v>0</v>
      </c>
      <c r="V4" s="3">
        <f t="shared" ref="V4:V22" si="5">IF((O4+100)&lt;=12096,0,IF((O4+100)&lt;=17443,INT((932.3*((O4+100)-12096)/10000+1400)*((O4+100)-12096)/10000),IF((O4+100)&lt;=68480,INT((176.64*((O4+100)-17443)/10000+2397)*((O4+100)-17443)/10000+1015.13),IF((O4+100)&lt;=277825,INT((O4+100)*0.42-10911.92),INT((O4+100)*0.45-19246.67)))))</f>
        <v>0</v>
      </c>
      <c r="W4" s="31">
        <f t="shared" ref="W4:W22" si="6">IF(V4&lt;=19950,0,MIN((V4-19950)*11.9%,V4*5.5%))</f>
        <v>0</v>
      </c>
      <c r="X4" s="31">
        <f t="shared" ref="X4:X22" si="7">V4+W4</f>
        <v>0</v>
      </c>
      <c r="Y4" s="31">
        <f t="shared" ref="Y4:Y22" si="8">X4-T4</f>
        <v>0</v>
      </c>
      <c r="Z4" s="1">
        <f t="shared" ref="Z4:Z22" si="9">Y4/100</f>
        <v>0</v>
      </c>
      <c r="AA4" s="13"/>
      <c r="AB4" s="7">
        <v>10000</v>
      </c>
      <c r="AC4" s="9">
        <f>IF(AB4&lt;=11784,0,IF(AB4&lt;=17005,INT((954.8*(AB4-11784)/10000+1400)*(AB4-11784)/10000),IF(AB4&lt;=66760,INT((181.19*(AB4-17005)/10000+2397)*(AB4-17005)/10000+991.21),IF(AB4&lt;=277825,INT(AB4*0.42-10636.31),INT(AB4*0.45-18971.06)))))</f>
        <v>0</v>
      </c>
      <c r="AD4" s="8">
        <f>AC4/AB4</f>
        <v>0</v>
      </c>
      <c r="AE4" s="9">
        <f t="shared" ref="AE4:AE21" si="10">IF(AC4&lt;=18130,0,MIN((AC4-18130)*11.9%,AC4*5.5%))</f>
        <v>0</v>
      </c>
      <c r="AF4" s="8">
        <f>AE4/AB4</f>
        <v>0</v>
      </c>
      <c r="AG4" s="9">
        <f>AE4+AC4</f>
        <v>0</v>
      </c>
      <c r="AH4" s="8">
        <f t="shared" ref="AH4:AH39" si="11">AG4/AB4</f>
        <v>0</v>
      </c>
      <c r="AI4" s="13"/>
      <c r="AJ4" s="7">
        <v>10000</v>
      </c>
      <c r="AK4" s="9">
        <f>IF(AJ4&lt;=10908,0,IF(AJ4&lt;=15999,INT((979.18*(AJ4-10908)/10000+1400)*(AJ4-10908)/10000),IF(AJ4&lt;=62809,INT((192.59*(AJ4-15999)/10000+2397)*(AJ4-15999)/10000+966.53),IF(AJ4&lt;=277825,INT(AJ4*0.42-9972.98),INT(AJ4*0.45-18307.73)))))</f>
        <v>0</v>
      </c>
      <c r="AL4" s="8">
        <f>AK4/AJ4</f>
        <v>0</v>
      </c>
      <c r="AM4" s="9">
        <f>IF(AK4&lt;=17543,0,MIN((AK4-17543)*11.9%,AK4*5.5%))</f>
        <v>0</v>
      </c>
      <c r="AN4" s="8">
        <f>AM4/AJ4</f>
        <v>0</v>
      </c>
      <c r="AO4" s="9">
        <f>AM4+AK4</f>
        <v>0</v>
      </c>
      <c r="AP4" s="8">
        <f t="shared" ref="AP4:AP8" si="12">AO4/AJ4</f>
        <v>0</v>
      </c>
      <c r="AQ4" s="13"/>
      <c r="AR4" s="7">
        <v>9000</v>
      </c>
      <c r="AS4" s="9">
        <f>IF(AR4&lt;=10347,0,IF(AR4&lt;=14926,INT((1088.67*(AR4-10347)/10000+1400)*(AR4-10347)/10000),IF(AR4&lt;=58596,INT((206.43*(AR4-14926)/10000+2397)*(AR4-14926)/10000+869.32),IF(AR4&lt;=277825,INT(AR4*0.42-9336.45),INT(AR4*0.45-17671.2)))))</f>
        <v>0</v>
      </c>
      <c r="AT4" s="8">
        <f>AS4/AR4</f>
        <v>0</v>
      </c>
      <c r="AU4" s="9">
        <f>IF(AS4&lt;=16956,0,MIN((AS4-16956)*11.9%,AS4*5.5%))</f>
        <v>0</v>
      </c>
      <c r="AV4" s="8">
        <f>AU4/AR4</f>
        <v>0</v>
      </c>
      <c r="AW4" s="9">
        <f>AU4+AS4</f>
        <v>0</v>
      </c>
      <c r="AX4" s="8">
        <f>AW4/AR4</f>
        <v>0</v>
      </c>
      <c r="AY4" s="13"/>
      <c r="AZ4" s="7">
        <v>9000</v>
      </c>
      <c r="BA4" s="9">
        <f t="shared" ref="BA4:BA32" si="13">IF(AZ4&lt;=9744,0,IF(AZ4&lt;=14753,INT((995.21*(AZ4-9744)/10000+1400)*(AZ4-9744)/10000),IF(AZ4&lt;=57918,INT((208.85*(AZ4-14753)/10000+2397)*(AZ4-14753)/10000+950.96),IF(AZ4&lt;=274612,INT(AZ4*0.42-9136.63),INT(AZ4*0.45-17374.99)))))</f>
        <v>0</v>
      </c>
      <c r="BB4" s="8">
        <f>BA4/AZ4</f>
        <v>0</v>
      </c>
      <c r="BC4" s="9">
        <f>IF(BA4&lt;=16956,0,MIN((BA4-16956)*11.9%,BA4*5.5%))</f>
        <v>0</v>
      </c>
      <c r="BD4" s="8">
        <f>BC4/AZ4</f>
        <v>0</v>
      </c>
      <c r="BE4" s="9">
        <f>BC4+BA4</f>
        <v>0</v>
      </c>
      <c r="BF4" s="8">
        <f>BE4/AZ4</f>
        <v>0</v>
      </c>
      <c r="BG4" s="13"/>
      <c r="BH4" s="7">
        <v>9000</v>
      </c>
      <c r="BI4" s="9">
        <f>IF(BH4&lt;=9408,0,IF(BH4&lt;=14532,INT((972.87*(BH4-9408)/10000+1400)*(BH4-9408)/10000),IF(BH4&lt;=57051,INT((212.02*(BH4-14532)/10000+2397)*(BH4-14532)/10000+972.79),IF(BH4&lt;=270500,INT(BH4*0.42-8963.74),INT(BH4*0.45-17078.74)))))</f>
        <v>0</v>
      </c>
      <c r="BJ4" s="8">
        <f>BI4/$BH4</f>
        <v>0</v>
      </c>
      <c r="BK4" s="9">
        <f>BI4*0.055</f>
        <v>0</v>
      </c>
      <c r="BL4" s="8">
        <f>BK4/$BH4</f>
        <v>0</v>
      </c>
      <c r="BM4" s="9">
        <f>BK4+BI4</f>
        <v>0</v>
      </c>
      <c r="BN4" s="8">
        <f>BM4/$BH4</f>
        <v>0</v>
      </c>
      <c r="BO4" s="13"/>
      <c r="BP4" s="7">
        <v>9000</v>
      </c>
      <c r="BQ4" s="9">
        <f>IF(BP4&lt;=9168,0,IF(BP4&lt;=14254,INT((980.14*(BP4-9168)/10000+1400)*(BP4-9168)/10000),IF(BP4&lt;=55960,INT((216.16*(BP4-14254)/10000+2397)*(BP4-14254)/10000+965.58),IF(BP4&lt;=265326,INT(BP4*0.42-8780.9),INT(BP4*0.45-16740.68)))))</f>
        <v>0</v>
      </c>
      <c r="BR4" s="8">
        <f>BQ4/$BP4</f>
        <v>0</v>
      </c>
      <c r="BS4" s="9">
        <f>BQ4*0.055</f>
        <v>0</v>
      </c>
      <c r="BT4" s="8">
        <f>BS4/$BP4</f>
        <v>0</v>
      </c>
      <c r="BU4" s="9">
        <f>BS4+BQ4</f>
        <v>0</v>
      </c>
      <c r="BV4" s="8">
        <f>BU4/$BP4</f>
        <v>0</v>
      </c>
      <c r="BW4" s="13"/>
      <c r="BX4" s="7">
        <v>8000</v>
      </c>
      <c r="BY4" s="9">
        <f t="shared" ref="BY4:BY33" si="14">IF(BX4&lt;=9000,0,IF(BX4&lt;=13996,INT((997.8*(BX4-9000)/10000+1400)*(BX4-9000)/10000),IF(BX4&lt;=54949,INT((220.13*(BX4-13996)/10000+2397)*(BX4-13996)/10000+948.49),IF(BX4&lt;=260532,INT(BX4*0.42-8621.75),INT(BX4*0.45-16437.7)))))</f>
        <v>0</v>
      </c>
      <c r="BZ4" s="8">
        <f>BY4/$BX4</f>
        <v>0</v>
      </c>
      <c r="CA4" s="9">
        <f>BY4*0.055</f>
        <v>0</v>
      </c>
      <c r="CB4" s="8">
        <f>CA4/$BX4</f>
        <v>0</v>
      </c>
      <c r="CC4" s="9">
        <f>CA4+BY4</f>
        <v>0</v>
      </c>
      <c r="CD4" s="8">
        <f>CC4/$BX4</f>
        <v>0</v>
      </c>
      <c r="CE4" s="13"/>
      <c r="CF4" s="7">
        <v>8000</v>
      </c>
      <c r="CG4" s="9">
        <f>IF(CF4&lt;=8820,0,IF(CF4&lt;=13769,INT((1007.27*(CF4-8820)/10000+1400)*(CF4-8820)/10000),IF(CF4&lt;=54057,INT((223.76*(CF4-13769)/10000+2397)*(CF4-13769)/10000+939.57),IF(CF4&lt;=256303,INT(CF4*0.42-8475.44),INT(CF4*0.45-16164.53)))))</f>
        <v>0</v>
      </c>
      <c r="CH4" s="8">
        <f>CG4/$CF4</f>
        <v>0</v>
      </c>
      <c r="CI4" s="9">
        <f>CG4*0.055</f>
        <v>0</v>
      </c>
      <c r="CJ4" s="8">
        <f>CI4/$CF4</f>
        <v>0</v>
      </c>
      <c r="CK4" s="9">
        <f>CI4+CG4</f>
        <v>0</v>
      </c>
      <c r="CL4" s="8">
        <f>CK4/$CF4</f>
        <v>0</v>
      </c>
      <c r="CM4" s="13"/>
      <c r="CN4" s="7">
        <v>8000</v>
      </c>
      <c r="CO4" s="9">
        <f>IF(CN4&lt;=8652,0,IF(CN4&lt;=13669,INT((993.62*(CN4-8652)/10000+1400)*(CN4-8652)/10000),IF(CN4&lt;=53665,INT((225.4*(CN4-13669)/10000+2397)*(CN4-13669)/10000+952.48),IF(CN4&lt;=254446,INT(CN4*0.42-8394.14),INT(CN4*0.45-16027.52)))))</f>
        <v>0</v>
      </c>
      <c r="CP4" s="8">
        <f t="shared" ref="CP4:CP11" si="15">CO4/$CN4</f>
        <v>0</v>
      </c>
      <c r="CQ4" s="9">
        <f>CO4*0.055</f>
        <v>0</v>
      </c>
      <c r="CR4" s="8">
        <f>CQ4/$CN4</f>
        <v>0</v>
      </c>
      <c r="CS4" s="9">
        <f>CQ4+CO4</f>
        <v>0</v>
      </c>
      <c r="CT4" s="8">
        <f>CS4/$CN4</f>
        <v>0</v>
      </c>
      <c r="CU4" s="13"/>
      <c r="CV4" s="7">
        <v>8000</v>
      </c>
      <c r="CW4" s="9">
        <f t="shared" ref="CW4:CW33" si="16">IF(CV4&lt;=8472,0,IF(CV4&lt;=13469,INT((997.6*(CV4-8472)/10000+1400)*(CV4-8472)/10000),IF(CV4&lt;=52881,INT((228.74*(CV4-13469)/10000+2397)*(CV4-13469)/10000+948.68),IF(CV4&lt;=250730,INT(CV4*0.42-8261.29),INT(CV4*0.45-15783.19)))))</f>
        <v>0</v>
      </c>
      <c r="CX4" s="8">
        <f t="shared" ref="CX4:CX23" si="17">CW4/$CV4</f>
        <v>0</v>
      </c>
      <c r="CY4" s="9">
        <f>CW4*0.055</f>
        <v>0</v>
      </c>
      <c r="CZ4" s="8">
        <f t="shared" ref="CZ4:CZ23" si="18">CY4/$CV4</f>
        <v>0</v>
      </c>
      <c r="DA4" s="9">
        <f>CY4+CW4</f>
        <v>0</v>
      </c>
      <c r="DB4" s="8">
        <f>DA4/$CV4</f>
        <v>0</v>
      </c>
      <c r="DC4" s="13"/>
    </row>
    <row r="5" spans="1:107" x14ac:dyDescent="0.25">
      <c r="A5" s="13"/>
      <c r="B5" s="27">
        <f t="shared" ref="B5:B13" si="19">B4+1000</f>
        <v>11000</v>
      </c>
      <c r="C5" s="3">
        <f t="shared" ref="C4:C20" si="20">IF(B5&lt;=12348,0,IF(B5&lt;=17799,INT((914.51*(B5-12348)/10000+1400)*(B5-12348)/10000),IF(B5&lt;=69878,INT((173.1*(B5-17799)/10000+2397)*(B5-17799)/10000+1034.87),IF(B5&lt;=277825,INT(B5*0.42-11135.65),INT(B5*0.45-19470.38)))))</f>
        <v>0</v>
      </c>
      <c r="D5" s="1">
        <f>C5/B5</f>
        <v>0</v>
      </c>
      <c r="E5" s="3">
        <f t="shared" ref="E5:E40" si="21">IF(C5&lt;=20350,0,MIN((C5-20350)*11.9%,C5*5.5%))</f>
        <v>0</v>
      </c>
      <c r="F5" s="1">
        <f t="shared" ref="F5:F39" si="22">E5/B5</f>
        <v>0</v>
      </c>
      <c r="G5" s="36">
        <f t="shared" ref="G5:G9" si="23">E5+C5</f>
        <v>0</v>
      </c>
      <c r="H5" s="41">
        <f t="shared" si="0"/>
        <v>0</v>
      </c>
      <c r="I5" s="3">
        <f t="shared" ref="I5:I40" si="24">IF((B5+100)&lt;=12348,0,IF((B5+100)&lt;=17799,INT((914.51*((B5+100)-12348)/10000+1400)*((B5+100)-12348)/10000),IF((B5+100)&lt;=69878,INT((173.1*((B5+100)-17799)/10000+2397)*((B5+100)-17799)/10000+1034.87),IF((B5+100)&lt;=277825,INT((B5+100)*0.42-11135.65),INT((B5+100)*0.45-19470.38)))))</f>
        <v>0</v>
      </c>
      <c r="J5" s="31">
        <f t="shared" ref="J5:J40" si="25">IF(I5&lt;=20350,0,MIN((I5-20350)*11.9%,I5*5.5%))</f>
        <v>0</v>
      </c>
      <c r="K5" s="31">
        <f t="shared" si="1"/>
        <v>0</v>
      </c>
      <c r="L5" s="31">
        <f t="shared" si="2"/>
        <v>0</v>
      </c>
      <c r="M5" s="1">
        <f t="shared" si="3"/>
        <v>0</v>
      </c>
      <c r="N5" s="13"/>
      <c r="O5" s="27">
        <f t="shared" ref="O5:O13" si="26">O4+1000</f>
        <v>11000</v>
      </c>
      <c r="P5" s="3">
        <f t="shared" ref="P5:P40" si="27">IF(O5&lt;=12096,0,IF(O5&lt;=17443,INT((932.3*(O5-12096)/10000+1400)*(O5-12096)/10000),IF(O5&lt;=68480,INT((176.64*(O5-17443)/10000+2397)*(O5-17443)/10000+1015.13),IF(O5&lt;=277825,INT(O5*0.42-10911.92),INT(O5*0.45-19246.67)))))</f>
        <v>0</v>
      </c>
      <c r="Q5" s="1">
        <f>P5/O5</f>
        <v>0</v>
      </c>
      <c r="R5" s="3">
        <f t="shared" ref="R5:R40" si="28">IF(P5&lt;=19950,0,MIN((P5-19950)*11.9%,P5*5.5%))</f>
        <v>0</v>
      </c>
      <c r="S5" s="1">
        <f t="shared" ref="S5:S39" si="29">R5/O5</f>
        <v>0</v>
      </c>
      <c r="T5" s="36">
        <f t="shared" ref="T5:T9" si="30">R5+P5</f>
        <v>0</v>
      </c>
      <c r="U5" s="41">
        <f t="shared" si="4"/>
        <v>0</v>
      </c>
      <c r="V5" s="3">
        <f t="shared" si="5"/>
        <v>0</v>
      </c>
      <c r="W5" s="31">
        <f t="shared" si="6"/>
        <v>0</v>
      </c>
      <c r="X5" s="31">
        <f t="shared" si="7"/>
        <v>0</v>
      </c>
      <c r="Y5" s="31">
        <f t="shared" si="8"/>
        <v>0</v>
      </c>
      <c r="Z5" s="1">
        <f t="shared" si="9"/>
        <v>0</v>
      </c>
      <c r="AA5" s="13"/>
      <c r="AB5" s="27">
        <f t="shared" ref="AB5:AB13" si="31">AB4+1000</f>
        <v>11000</v>
      </c>
      <c r="AC5" s="3">
        <f t="shared" ref="AC5:AC40" si="32">IF(AB5&lt;=11784,0,IF(AB5&lt;=17005,INT((954.8*(AB5-11784)/10000+1400)*(AB5-11784)/10000),IF(AB5&lt;=66760,INT((181.19*(AB5-17005)/10000+2397)*(AB5-17005)/10000+991.21),IF(AB5&lt;=277825,INT(AB5*0.42-10636.31),INT(AB5*0.45-18971.06)))))</f>
        <v>0</v>
      </c>
      <c r="AD5" s="29">
        <f>AC5/AB5</f>
        <v>0</v>
      </c>
      <c r="AE5" s="3">
        <f t="shared" si="10"/>
        <v>0</v>
      </c>
      <c r="AF5" s="1">
        <f t="shared" ref="AF5:AF39" si="33">AE5/AB5</f>
        <v>0</v>
      </c>
      <c r="AG5" s="3">
        <f t="shared" ref="AG5:AG9" si="34">AE5+AC5</f>
        <v>0</v>
      </c>
      <c r="AH5" s="1">
        <f t="shared" si="11"/>
        <v>0</v>
      </c>
      <c r="AI5" s="13"/>
      <c r="AJ5" s="27">
        <f t="shared" ref="AJ5:AJ13" si="35">AJ4+1000</f>
        <v>11000</v>
      </c>
      <c r="AK5" s="28">
        <f t="shared" ref="AK5:AK40" si="36">IF(AJ5&lt;=10908,0,IF(AJ5&lt;=15999,INT((979.18*(AJ5-10908)/10000+1400)*(AJ5-10908)/10000),IF(AJ5&lt;=62809,INT((192.59*(AJ5-15999)/10000+2397)*(AJ5-15999)/10000+966.53),IF(AJ5&lt;=277825,INT(AJ5*0.42-9972.98),INT(AJ5*0.45-18307.73)))))</f>
        <v>12</v>
      </c>
      <c r="AL5" s="29">
        <f>AK5/AJ5</f>
        <v>1.090909090909091E-3</v>
      </c>
      <c r="AM5" s="28">
        <f t="shared" ref="AM5:AM40" si="37">IF(AK5&lt;=17543,0,MIN((AK5-17543)*11.9%,AK5*5.5%))</f>
        <v>0</v>
      </c>
      <c r="AN5" s="1">
        <f t="shared" ref="AN5:AN8" si="38">AM5/AJ5</f>
        <v>0</v>
      </c>
      <c r="AO5" s="3">
        <f t="shared" ref="AO5:AO9" si="39">AM5+AK5</f>
        <v>12</v>
      </c>
      <c r="AP5" s="1">
        <f t="shared" si="12"/>
        <v>1.090909090909091E-3</v>
      </c>
      <c r="AQ5" s="13"/>
      <c r="AR5" s="5">
        <v>10000</v>
      </c>
      <c r="AS5" s="3">
        <f>IF(AR5&lt;=10347,0,IF(AR5&lt;=14926,INT((1088.67*(AR5-10347)/10000+1400)*(AR5-10347)/10000),IF(AR5&lt;=58596,INT((206.43*(AR5-14926)/10000+2397)*(AR5-14926)/10000+869.32),IF(AR5&lt;=277825,INT(AR5*0.42-9336.45),INT(AR5*0.45-17671.2)))))</f>
        <v>0</v>
      </c>
      <c r="AT5" s="1">
        <f t="shared" ref="AT5:AT33" si="40">AS5/AR5</f>
        <v>0</v>
      </c>
      <c r="AU5" s="3">
        <f t="shared" ref="AU5:AU32" si="41">IF(AS5&lt;=16956,0,MIN((AS5-16956)*11.9%,AS5*5.5%))</f>
        <v>0</v>
      </c>
      <c r="AV5" s="1">
        <f t="shared" ref="AV5:AV33" si="42">AU5/AR5</f>
        <v>0</v>
      </c>
      <c r="AW5" s="3">
        <f>AU5+AS5</f>
        <v>0</v>
      </c>
      <c r="AX5" s="1">
        <f t="shared" ref="AX5:AX32" si="43">AW5/AR5</f>
        <v>0</v>
      </c>
      <c r="AY5" s="13"/>
      <c r="AZ5" s="5">
        <v>10000</v>
      </c>
      <c r="BA5" s="3">
        <f t="shared" si="13"/>
        <v>36</v>
      </c>
      <c r="BB5" s="1">
        <f t="shared" ref="BB5:BB33" si="44">BA5/AZ5</f>
        <v>3.5999999999999999E-3</v>
      </c>
      <c r="BC5" s="3">
        <f t="shared" ref="BC5:BC32" si="45">IF(BA5&lt;=16956,0,MIN((BA5-16956)*11.9%,BA5*5.5%))</f>
        <v>0</v>
      </c>
      <c r="BD5" s="1">
        <f t="shared" ref="BD5:BD33" si="46">BC5/AZ5</f>
        <v>0</v>
      </c>
      <c r="BE5" s="3">
        <f t="shared" ref="BE5:BE33" si="47">BC5+BA5</f>
        <v>36</v>
      </c>
      <c r="BF5" s="1">
        <f t="shared" ref="BF5:BF33" si="48">BE5/AZ5</f>
        <v>3.5999999999999999E-3</v>
      </c>
      <c r="BG5" s="13"/>
      <c r="BH5" s="5">
        <v>10000</v>
      </c>
      <c r="BI5" s="3">
        <f t="shared" ref="BI5:BI33" si="49">IF(BH5&lt;=9408,0,IF(BH5&lt;=14532,INT((972.87*(BH5-9408)/10000+1400)*(BH5-9408)/10000),IF(BH5&lt;=57051,INT((212.02*(BH5-14532)/10000+2397)*(BH5-14532)/10000+972.79),IF(BH5&lt;=270500,INT(BH5*0.42-8963.74),INT(BH5*0.45-17078.74)))))</f>
        <v>86</v>
      </c>
      <c r="BJ5" s="1">
        <f t="shared" ref="BJ5:BL33" si="50">BI5/$BH5</f>
        <v>8.6E-3</v>
      </c>
      <c r="BK5" s="3">
        <f t="shared" ref="BK5:BK33" si="51">BI5*0.055</f>
        <v>4.7300000000000004</v>
      </c>
      <c r="BL5" s="1">
        <f t="shared" si="50"/>
        <v>4.7300000000000006E-4</v>
      </c>
      <c r="BM5" s="3">
        <f t="shared" ref="BM5:BM33" si="52">BK5+BI5</f>
        <v>90.73</v>
      </c>
      <c r="BN5" s="1">
        <f>BM5/$BH5</f>
        <v>9.0730000000000012E-3</v>
      </c>
      <c r="BO5" s="13"/>
      <c r="BP5" s="5">
        <v>10000</v>
      </c>
      <c r="BQ5" s="3">
        <f t="shared" ref="BQ5:BQ6" si="53">IF(BP5&lt;=9168,0,IF(BP5&lt;=14254,INT((980.14*(BP5-9168)/10000+1400)*(BP5-9168)/10000),IF(BP5&lt;=55960,INT((216.16*(BP5-14254)/10000+2397)*(BP5-14254)/10000+965.58),IF(BP5&lt;=265326,INT(BP5*0.42-8780.9),INT(BP5*0.45-16740.68)))))</f>
        <v>123</v>
      </c>
      <c r="BR5" s="1">
        <f>BQ5/$BP5</f>
        <v>1.23E-2</v>
      </c>
      <c r="BS5" s="3">
        <f t="shared" ref="BS5:BS33" si="54">BQ5*0.055</f>
        <v>6.7649999999999997</v>
      </c>
      <c r="BT5" s="1">
        <f>BS5/$BP5</f>
        <v>6.7650000000000002E-4</v>
      </c>
      <c r="BU5" s="3">
        <f t="shared" ref="BU5:BU33" si="55">BS5+BQ5</f>
        <v>129.76499999999999</v>
      </c>
      <c r="BV5" s="1">
        <f>BU5/$BP5</f>
        <v>1.2976499999999998E-2</v>
      </c>
      <c r="BW5" s="13"/>
      <c r="BX5" s="5">
        <v>10000</v>
      </c>
      <c r="BY5" s="3">
        <f t="shared" si="14"/>
        <v>149</v>
      </c>
      <c r="BZ5" s="1">
        <f>BY5/$BX5</f>
        <v>1.49E-2</v>
      </c>
      <c r="CA5" s="3">
        <f t="shared" ref="CA5:CA33" si="56">BY5*0.055</f>
        <v>8.1950000000000003</v>
      </c>
      <c r="CB5" s="1">
        <f t="shared" ref="CB5:CB33" si="57">CA5/$BX5</f>
        <v>8.1950000000000002E-4</v>
      </c>
      <c r="CC5" s="3">
        <f t="shared" ref="CC5:CC33" si="58">CA5+BY5</f>
        <v>157.19499999999999</v>
      </c>
      <c r="CD5" s="1">
        <f t="shared" ref="CD5:CD33" si="59">CC5/$BX5</f>
        <v>1.5719500000000001E-2</v>
      </c>
      <c r="CE5" s="13"/>
      <c r="CF5" s="5">
        <v>10000</v>
      </c>
      <c r="CG5" s="3">
        <f t="shared" ref="CG5:CG33" si="60">IF(CF5&lt;=8820,0,IF(CF5&lt;=13769,INT((1007.27*(CF5-8820)/10000+1400)*(CF5-8820)/10000),IF(CF5&lt;=54057,INT((223.76*(CF5-13769)/10000+2397)*(CF5-13769)/10000+939.57),IF(CF5&lt;=256303,INT(CF5*0.42-8475.44),INT(CF5*0.45-16164.53)))))</f>
        <v>179</v>
      </c>
      <c r="CH5" s="1">
        <f t="shared" ref="CH5:CH33" si="61">CG5/$CF5</f>
        <v>1.7899999999999999E-2</v>
      </c>
      <c r="CI5" s="3">
        <f t="shared" ref="CI5:CI33" si="62">CG5*0.055</f>
        <v>9.8450000000000006</v>
      </c>
      <c r="CJ5" s="1">
        <f t="shared" ref="CJ5:CJ33" si="63">CI5/$CF5</f>
        <v>9.8450000000000013E-4</v>
      </c>
      <c r="CK5" s="3">
        <f t="shared" ref="CK5:CK33" si="64">CI5+CG5</f>
        <v>188.845</v>
      </c>
      <c r="CL5" s="1">
        <f t="shared" ref="CL5:CL33" si="65">CK5/$CF5</f>
        <v>1.8884499999999999E-2</v>
      </c>
      <c r="CM5" s="13"/>
      <c r="CN5" s="5">
        <v>10000</v>
      </c>
      <c r="CO5" s="3">
        <f t="shared" ref="CO5:CO33" si="66">IF(CN5&lt;=8652,0,IF(CN5&lt;=13669,INT((993.62*(CN5-8652)/10000+1400)*(CN5-8652)/10000),IF(CN5&lt;=53665,INT((225.4*(CN5-13669)/10000+2397)*(CN5-13669)/10000+952.48),IF(CN5&lt;=254446,INT(CN5*0.42-8394.14),INT(CN5*0.45-16027.52)))))</f>
        <v>206</v>
      </c>
      <c r="CP5" s="1">
        <f t="shared" si="15"/>
        <v>2.06E-2</v>
      </c>
      <c r="CQ5" s="3">
        <f>CO5*0.055</f>
        <v>11.33</v>
      </c>
      <c r="CR5" s="1">
        <f t="shared" ref="CR5:CR33" si="67">CQ5/$CN5</f>
        <v>1.1330000000000001E-3</v>
      </c>
      <c r="CS5" s="3">
        <f>CQ5+CO5</f>
        <v>217.33</v>
      </c>
      <c r="CT5" s="1">
        <f t="shared" ref="CT5:CT33" si="68">CS5/$CN5</f>
        <v>2.1733000000000002E-2</v>
      </c>
      <c r="CU5" s="13"/>
      <c r="CV5" s="5">
        <v>10000</v>
      </c>
      <c r="CW5" s="3">
        <f t="shared" si="16"/>
        <v>237</v>
      </c>
      <c r="CX5" s="1">
        <f t="shared" si="17"/>
        <v>2.3699999999999999E-2</v>
      </c>
      <c r="CY5" s="3">
        <f t="shared" ref="CY5:CY23" si="69">CW5*0.055</f>
        <v>13.035</v>
      </c>
      <c r="CZ5" s="1">
        <f t="shared" si="18"/>
        <v>1.3035E-3</v>
      </c>
      <c r="DA5" s="3">
        <f t="shared" ref="DA5:DA23" si="70">CY5+CW5</f>
        <v>250.035</v>
      </c>
      <c r="DB5" s="1">
        <f t="shared" ref="DB5" si="71">DA5/$CV5</f>
        <v>2.5003499999999998E-2</v>
      </c>
      <c r="DC5" s="13"/>
    </row>
    <row r="6" spans="1:107" x14ac:dyDescent="0.25">
      <c r="A6" s="13"/>
      <c r="B6" s="27">
        <f t="shared" si="19"/>
        <v>12000</v>
      </c>
      <c r="C6" s="3">
        <f t="shared" si="20"/>
        <v>0</v>
      </c>
      <c r="D6" s="1">
        <f>C6/B6</f>
        <v>0</v>
      </c>
      <c r="E6" s="3">
        <f t="shared" si="21"/>
        <v>0</v>
      </c>
      <c r="F6" s="1">
        <f t="shared" si="22"/>
        <v>0</v>
      </c>
      <c r="G6" s="36">
        <f t="shared" si="23"/>
        <v>0</v>
      </c>
      <c r="H6" s="41">
        <f t="shared" si="0"/>
        <v>0</v>
      </c>
      <c r="I6" s="3">
        <f t="shared" si="24"/>
        <v>0</v>
      </c>
      <c r="J6" s="31">
        <f t="shared" si="25"/>
        <v>0</v>
      </c>
      <c r="K6" s="31">
        <f t="shared" si="1"/>
        <v>0</v>
      </c>
      <c r="L6" s="31">
        <f t="shared" si="2"/>
        <v>0</v>
      </c>
      <c r="M6" s="1">
        <f t="shared" si="3"/>
        <v>0</v>
      </c>
      <c r="N6" s="13"/>
      <c r="O6" s="27">
        <f t="shared" si="26"/>
        <v>12000</v>
      </c>
      <c r="P6" s="3">
        <f t="shared" si="27"/>
        <v>0</v>
      </c>
      <c r="Q6" s="1">
        <f>P6/O6</f>
        <v>0</v>
      </c>
      <c r="R6" s="3">
        <f t="shared" si="28"/>
        <v>0</v>
      </c>
      <c r="S6" s="1">
        <f t="shared" si="29"/>
        <v>0</v>
      </c>
      <c r="T6" s="36">
        <f t="shared" si="30"/>
        <v>0</v>
      </c>
      <c r="U6" s="41">
        <f t="shared" si="4"/>
        <v>0</v>
      </c>
      <c r="V6" s="3">
        <f t="shared" si="5"/>
        <v>0</v>
      </c>
      <c r="W6" s="31">
        <f t="shared" si="6"/>
        <v>0</v>
      </c>
      <c r="X6" s="31">
        <f t="shared" si="7"/>
        <v>0</v>
      </c>
      <c r="Y6" s="31">
        <f t="shared" si="8"/>
        <v>0</v>
      </c>
      <c r="Z6" s="1">
        <f t="shared" si="9"/>
        <v>0</v>
      </c>
      <c r="AA6" s="13"/>
      <c r="AB6" s="27">
        <f t="shared" si="31"/>
        <v>12000</v>
      </c>
      <c r="AC6" s="3">
        <f t="shared" si="32"/>
        <v>30</v>
      </c>
      <c r="AD6" s="29">
        <f>AC6/AB6</f>
        <v>2.5000000000000001E-3</v>
      </c>
      <c r="AE6" s="3">
        <f t="shared" si="10"/>
        <v>0</v>
      </c>
      <c r="AF6" s="1">
        <f t="shared" si="33"/>
        <v>0</v>
      </c>
      <c r="AG6" s="3">
        <f t="shared" si="34"/>
        <v>30</v>
      </c>
      <c r="AH6" s="1">
        <f t="shared" si="11"/>
        <v>2.5000000000000001E-3</v>
      </c>
      <c r="AI6" s="13"/>
      <c r="AJ6" s="27">
        <f t="shared" si="35"/>
        <v>12000</v>
      </c>
      <c r="AK6" s="28">
        <f t="shared" si="36"/>
        <v>164</v>
      </c>
      <c r="AL6" s="29">
        <f>AK6/AJ6</f>
        <v>1.3666666666666667E-2</v>
      </c>
      <c r="AM6" s="28">
        <f t="shared" si="37"/>
        <v>0</v>
      </c>
      <c r="AN6" s="1">
        <f t="shared" si="38"/>
        <v>0</v>
      </c>
      <c r="AO6" s="3">
        <f t="shared" si="39"/>
        <v>164</v>
      </c>
      <c r="AP6" s="1">
        <f t="shared" si="12"/>
        <v>1.3666666666666667E-2</v>
      </c>
      <c r="AQ6" s="13"/>
      <c r="AR6" s="5">
        <v>20000</v>
      </c>
      <c r="AS6" s="3">
        <f t="shared" ref="AS6:AS33" si="72">IF(AR6&lt;=10347,0,IF(AR6&lt;=14926,INT((1088.67*(AR6-10347)/10000+1400)*(AR6-10347)/10000),IF(AR6&lt;=58596,INT((206.43*(AR6-14926)/10000+2397)*(AR6-14926)/10000+869.32),IF(AR6&lt;=277825,INT(AR6*0.42-9336.45),INT(AR6*0.45-17671.2)))))</f>
        <v>2138</v>
      </c>
      <c r="AT6" s="1">
        <f t="shared" si="40"/>
        <v>0.1069</v>
      </c>
      <c r="AU6" s="3">
        <f t="shared" si="41"/>
        <v>0</v>
      </c>
      <c r="AV6" s="1">
        <f t="shared" si="42"/>
        <v>0</v>
      </c>
      <c r="AW6" s="3">
        <f>AU6+AS6</f>
        <v>2138</v>
      </c>
      <c r="AX6" s="1">
        <f t="shared" si="43"/>
        <v>0.1069</v>
      </c>
      <c r="AY6" s="13"/>
      <c r="AZ6" s="5">
        <v>20000</v>
      </c>
      <c r="BA6" s="3">
        <f t="shared" si="13"/>
        <v>2266</v>
      </c>
      <c r="BB6" s="1">
        <f t="shared" si="44"/>
        <v>0.1133</v>
      </c>
      <c r="BC6" s="3">
        <f t="shared" si="45"/>
        <v>0</v>
      </c>
      <c r="BD6" s="1">
        <f t="shared" si="46"/>
        <v>0</v>
      </c>
      <c r="BE6" s="3">
        <f t="shared" si="47"/>
        <v>2266</v>
      </c>
      <c r="BF6" s="1">
        <f t="shared" si="48"/>
        <v>0.1133</v>
      </c>
      <c r="BG6" s="13"/>
      <c r="BH6" s="5">
        <v>20000</v>
      </c>
      <c r="BI6" s="3">
        <f t="shared" si="49"/>
        <v>2346</v>
      </c>
      <c r="BJ6" s="1">
        <f>BI6/$BH6</f>
        <v>0.1173</v>
      </c>
      <c r="BK6" s="3">
        <f t="shared" si="51"/>
        <v>129.03</v>
      </c>
      <c r="BL6" s="1">
        <f t="shared" si="50"/>
        <v>6.4514999999999998E-3</v>
      </c>
      <c r="BM6" s="3">
        <f t="shared" si="52"/>
        <v>2475.0300000000002</v>
      </c>
      <c r="BN6" s="1">
        <f t="shared" ref="BN6" si="73">BM6/$BH6</f>
        <v>0.12375150000000001</v>
      </c>
      <c r="BO6" s="13"/>
      <c r="BP6" s="5">
        <v>20000</v>
      </c>
      <c r="BQ6" s="3">
        <f t="shared" si="53"/>
        <v>2414</v>
      </c>
      <c r="BR6" s="1">
        <f>BQ6/$BP6</f>
        <v>0.1207</v>
      </c>
      <c r="BS6" s="3">
        <f t="shared" si="54"/>
        <v>132.77000000000001</v>
      </c>
      <c r="BT6" s="1">
        <f>BS6/$BP6</f>
        <v>6.6385000000000003E-3</v>
      </c>
      <c r="BU6" s="3">
        <f t="shared" si="55"/>
        <v>2546.77</v>
      </c>
      <c r="BV6" s="1">
        <f t="shared" ref="BV6:BV33" si="74">BU6/$BP6</f>
        <v>0.12733849999999999</v>
      </c>
      <c r="BW6" s="13"/>
      <c r="BX6" s="5">
        <v>20000</v>
      </c>
      <c r="BY6" s="3">
        <f t="shared" si="14"/>
        <v>2467</v>
      </c>
      <c r="BZ6" s="1">
        <f>BY6/$BX6</f>
        <v>0.12335</v>
      </c>
      <c r="CA6" s="3">
        <f t="shared" si="56"/>
        <v>135.685</v>
      </c>
      <c r="CB6" s="1">
        <f t="shared" si="57"/>
        <v>6.7842500000000003E-3</v>
      </c>
      <c r="CC6" s="3">
        <f t="shared" si="58"/>
        <v>2602.6849999999999</v>
      </c>
      <c r="CD6" s="1">
        <f t="shared" si="59"/>
        <v>0.13013425000000001</v>
      </c>
      <c r="CE6" s="13"/>
      <c r="CF6" s="5">
        <v>20000</v>
      </c>
      <c r="CG6" s="3">
        <f t="shared" si="60"/>
        <v>2520</v>
      </c>
      <c r="CH6" s="1">
        <f t="shared" si="61"/>
        <v>0.126</v>
      </c>
      <c r="CI6" s="3">
        <f t="shared" si="62"/>
        <v>138.6</v>
      </c>
      <c r="CJ6" s="1">
        <f t="shared" si="63"/>
        <v>6.9299999999999995E-3</v>
      </c>
      <c r="CK6" s="3">
        <f t="shared" si="64"/>
        <v>2658.6</v>
      </c>
      <c r="CL6" s="1">
        <f t="shared" si="65"/>
        <v>0.13292999999999999</v>
      </c>
      <c r="CM6" s="13"/>
      <c r="CN6" s="5">
        <v>20000</v>
      </c>
      <c r="CO6" s="3">
        <f t="shared" si="66"/>
        <v>2560</v>
      </c>
      <c r="CP6" s="1">
        <f t="shared" si="15"/>
        <v>0.128</v>
      </c>
      <c r="CQ6" s="3">
        <f>CO6*0.055</f>
        <v>140.80000000000001</v>
      </c>
      <c r="CR6" s="1">
        <f t="shared" si="67"/>
        <v>7.0400000000000003E-3</v>
      </c>
      <c r="CS6" s="3">
        <f t="shared" ref="CS6:CS33" si="75">CQ6+CO6</f>
        <v>2700.8</v>
      </c>
      <c r="CT6" s="1">
        <f t="shared" si="68"/>
        <v>0.13504000000000002</v>
      </c>
      <c r="CU6" s="13"/>
      <c r="CV6" s="5">
        <v>20000</v>
      </c>
      <c r="CW6" s="3">
        <f t="shared" si="16"/>
        <v>2611</v>
      </c>
      <c r="CX6" s="1">
        <f t="shared" si="17"/>
        <v>0.13055</v>
      </c>
      <c r="CY6" s="3">
        <f t="shared" si="69"/>
        <v>143.60499999999999</v>
      </c>
      <c r="CZ6" s="1">
        <f t="shared" si="18"/>
        <v>7.1802499999999991E-3</v>
      </c>
      <c r="DA6" s="3">
        <f t="shared" si="70"/>
        <v>2754.605</v>
      </c>
      <c r="DB6" s="1">
        <f t="shared" ref="DB6" si="76">DA6/$CV6</f>
        <v>0.13773025</v>
      </c>
      <c r="DC6" s="13"/>
    </row>
    <row r="7" spans="1:107" x14ac:dyDescent="0.25">
      <c r="A7" s="13"/>
      <c r="B7" s="27">
        <f t="shared" si="19"/>
        <v>13000</v>
      </c>
      <c r="C7" s="3">
        <f t="shared" si="20"/>
        <v>95</v>
      </c>
      <c r="D7" s="1">
        <f>C7/B7</f>
        <v>7.3076923076923076E-3</v>
      </c>
      <c r="E7" s="3">
        <f t="shared" si="21"/>
        <v>0</v>
      </c>
      <c r="F7" s="1">
        <f t="shared" si="22"/>
        <v>0</v>
      </c>
      <c r="G7" s="36">
        <f t="shared" si="23"/>
        <v>95</v>
      </c>
      <c r="H7" s="41">
        <f t="shared" si="0"/>
        <v>7.3076923076923076E-3</v>
      </c>
      <c r="I7" s="3">
        <f t="shared" si="24"/>
        <v>110</v>
      </c>
      <c r="J7" s="31">
        <f t="shared" si="25"/>
        <v>0</v>
      </c>
      <c r="K7" s="31">
        <f t="shared" si="1"/>
        <v>110</v>
      </c>
      <c r="L7" s="31">
        <f t="shared" si="2"/>
        <v>15</v>
      </c>
      <c r="M7" s="1">
        <f t="shared" si="3"/>
        <v>0.15</v>
      </c>
      <c r="N7" s="13"/>
      <c r="O7" s="27">
        <f t="shared" si="26"/>
        <v>13000</v>
      </c>
      <c r="P7" s="3">
        <f t="shared" si="27"/>
        <v>134</v>
      </c>
      <c r="Q7" s="1">
        <f>P7/O7</f>
        <v>1.0307692307692308E-2</v>
      </c>
      <c r="R7" s="3">
        <f t="shared" si="28"/>
        <v>0</v>
      </c>
      <c r="S7" s="1">
        <f t="shared" si="29"/>
        <v>0</v>
      </c>
      <c r="T7" s="36">
        <f t="shared" si="30"/>
        <v>134</v>
      </c>
      <c r="U7" s="41">
        <f t="shared" si="4"/>
        <v>1.0307692307692308E-2</v>
      </c>
      <c r="V7" s="3">
        <f t="shared" si="5"/>
        <v>149</v>
      </c>
      <c r="W7" s="31">
        <f t="shared" si="6"/>
        <v>0</v>
      </c>
      <c r="X7" s="31">
        <f t="shared" si="7"/>
        <v>149</v>
      </c>
      <c r="Y7" s="31">
        <f t="shared" si="8"/>
        <v>15</v>
      </c>
      <c r="Z7" s="1">
        <f t="shared" si="9"/>
        <v>0.15</v>
      </c>
      <c r="AA7" s="13"/>
      <c r="AB7" s="27">
        <f t="shared" si="31"/>
        <v>13000</v>
      </c>
      <c r="AC7" s="3">
        <f t="shared" si="32"/>
        <v>184</v>
      </c>
      <c r="AD7" s="29">
        <f>AC7/AB7</f>
        <v>1.4153846153846154E-2</v>
      </c>
      <c r="AE7" s="3">
        <f t="shared" si="10"/>
        <v>0</v>
      </c>
      <c r="AF7" s="1">
        <f t="shared" si="33"/>
        <v>0</v>
      </c>
      <c r="AG7" s="3">
        <f t="shared" si="34"/>
        <v>184</v>
      </c>
      <c r="AH7" s="1">
        <f t="shared" si="11"/>
        <v>1.4153846153846154E-2</v>
      </c>
      <c r="AI7" s="13"/>
      <c r="AJ7" s="27">
        <f t="shared" si="35"/>
        <v>13000</v>
      </c>
      <c r="AK7" s="28">
        <f t="shared" si="36"/>
        <v>335</v>
      </c>
      <c r="AL7" s="29">
        <f>AK7/AJ7</f>
        <v>2.576923076923077E-2</v>
      </c>
      <c r="AM7" s="28">
        <f t="shared" si="37"/>
        <v>0</v>
      </c>
      <c r="AN7" s="1">
        <f t="shared" si="38"/>
        <v>0</v>
      </c>
      <c r="AO7" s="3">
        <f t="shared" si="39"/>
        <v>335</v>
      </c>
      <c r="AP7" s="1">
        <f t="shared" si="12"/>
        <v>2.576923076923077E-2</v>
      </c>
      <c r="AQ7" s="13"/>
      <c r="AR7" s="5">
        <v>30000</v>
      </c>
      <c r="AS7" s="3">
        <f t="shared" si="72"/>
        <v>4951</v>
      </c>
      <c r="AT7" s="1">
        <f t="shared" si="40"/>
        <v>0.16503333333333334</v>
      </c>
      <c r="AU7" s="3">
        <f t="shared" si="41"/>
        <v>0</v>
      </c>
      <c r="AV7" s="1">
        <f t="shared" si="42"/>
        <v>0</v>
      </c>
      <c r="AW7" s="3">
        <f>AU7+AS7</f>
        <v>4951</v>
      </c>
      <c r="AX7" s="1">
        <f t="shared" si="43"/>
        <v>0.16503333333333334</v>
      </c>
      <c r="AY7" s="13"/>
      <c r="AZ7" s="5">
        <v>30000</v>
      </c>
      <c r="BA7" s="3">
        <f t="shared" si="13"/>
        <v>5091</v>
      </c>
      <c r="BB7" s="1">
        <f t="shared" si="44"/>
        <v>0.16969999999999999</v>
      </c>
      <c r="BC7" s="3">
        <f t="shared" si="45"/>
        <v>0</v>
      </c>
      <c r="BD7" s="1">
        <f t="shared" si="46"/>
        <v>0</v>
      </c>
      <c r="BE7" s="3">
        <f t="shared" si="47"/>
        <v>5091</v>
      </c>
      <c r="BF7" s="1">
        <f t="shared" si="48"/>
        <v>0.16969999999999999</v>
      </c>
      <c r="BG7" s="13"/>
      <c r="BH7" s="5">
        <v>30000</v>
      </c>
      <c r="BI7" s="3">
        <f t="shared" si="49"/>
        <v>5187</v>
      </c>
      <c r="BJ7" s="1">
        <f t="shared" si="50"/>
        <v>0.1729</v>
      </c>
      <c r="BK7" s="3">
        <f t="shared" si="51"/>
        <v>285.28500000000003</v>
      </c>
      <c r="BL7" s="1">
        <f t="shared" si="50"/>
        <v>9.5095000000000006E-3</v>
      </c>
      <c r="BM7" s="3">
        <f t="shared" si="52"/>
        <v>5472.2849999999999</v>
      </c>
      <c r="BN7" s="1">
        <f t="shared" ref="BN7" si="77">BM7/$BH7</f>
        <v>0.1824095</v>
      </c>
      <c r="BO7" s="13"/>
      <c r="BP7" s="5">
        <v>30000</v>
      </c>
      <c r="BQ7" s="3">
        <f>IF(BP7&lt;=9168,0,IF(BP7&lt;=14254,INT((980.14*(BP7-9168)/10000+1400)*(BP7-9168)/10000),IF(BP7&lt;=55960,INT((216.16*(BP7-14254)/10000+2397)*(BP7-14254)/10000+965.58),IF(BP7&lt;=265326,INT(BP7*0.42-8780.9),INT(BP7*0.45-16740.68)))))</f>
        <v>5275</v>
      </c>
      <c r="BR7" s="1">
        <f t="shared" ref="BR7:BR33" si="78">BQ7/$BP7</f>
        <v>0.17583333333333334</v>
      </c>
      <c r="BS7" s="3">
        <f t="shared" si="54"/>
        <v>290.125</v>
      </c>
      <c r="BT7" s="1">
        <f t="shared" ref="BT7:BT33" si="79">BS7/$BP7</f>
        <v>9.6708333333333334E-3</v>
      </c>
      <c r="BU7" s="3">
        <f t="shared" si="55"/>
        <v>5565.125</v>
      </c>
      <c r="BV7" s="1">
        <f t="shared" si="74"/>
        <v>0.18550416666666666</v>
      </c>
      <c r="BW7" s="13"/>
      <c r="BX7" s="5">
        <v>30000</v>
      </c>
      <c r="BY7" s="3">
        <f t="shared" si="14"/>
        <v>5348</v>
      </c>
      <c r="BZ7" s="1">
        <f>BY7/$BX7</f>
        <v>0.17826666666666666</v>
      </c>
      <c r="CA7" s="3">
        <f t="shared" si="56"/>
        <v>294.14</v>
      </c>
      <c r="CB7" s="1">
        <f t="shared" si="57"/>
        <v>9.8046666666666664E-3</v>
      </c>
      <c r="CC7" s="3">
        <f t="shared" si="58"/>
        <v>5642.14</v>
      </c>
      <c r="CD7" s="1">
        <f t="shared" si="59"/>
        <v>0.18807133333333334</v>
      </c>
      <c r="CE7" s="13"/>
      <c r="CF7" s="5">
        <v>30000</v>
      </c>
      <c r="CG7" s="3">
        <f t="shared" si="60"/>
        <v>5419</v>
      </c>
      <c r="CH7" s="1">
        <f t="shared" si="61"/>
        <v>0.18063333333333334</v>
      </c>
      <c r="CI7" s="3">
        <f t="shared" si="62"/>
        <v>298.04500000000002</v>
      </c>
      <c r="CJ7" s="1">
        <f t="shared" si="63"/>
        <v>9.9348333333333337E-3</v>
      </c>
      <c r="CK7" s="3">
        <f t="shared" si="64"/>
        <v>5717.0450000000001</v>
      </c>
      <c r="CL7" s="1">
        <f t="shared" si="65"/>
        <v>0.19056816666666668</v>
      </c>
      <c r="CM7" s="13"/>
      <c r="CN7" s="5">
        <v>30000</v>
      </c>
      <c r="CO7" s="3">
        <f t="shared" si="66"/>
        <v>5468</v>
      </c>
      <c r="CP7" s="1">
        <f t="shared" si="15"/>
        <v>0.18226666666666666</v>
      </c>
      <c r="CQ7" s="3">
        <f t="shared" ref="CQ7:CQ33" si="80">CO7*0.055</f>
        <v>300.74</v>
      </c>
      <c r="CR7" s="1">
        <f t="shared" si="67"/>
        <v>1.0024666666666668E-2</v>
      </c>
      <c r="CS7" s="3">
        <f t="shared" si="75"/>
        <v>5768.74</v>
      </c>
      <c r="CT7" s="1">
        <f t="shared" si="68"/>
        <v>0.19229133333333331</v>
      </c>
      <c r="CU7" s="13"/>
      <c r="CV7" s="5">
        <v>30000</v>
      </c>
      <c r="CW7" s="3">
        <f t="shared" si="16"/>
        <v>5536</v>
      </c>
      <c r="CX7" s="1">
        <f t="shared" si="17"/>
        <v>0.18453333333333333</v>
      </c>
      <c r="CY7" s="3">
        <f t="shared" si="69"/>
        <v>304.48</v>
      </c>
      <c r="CZ7" s="1">
        <f t="shared" si="18"/>
        <v>1.0149333333333333E-2</v>
      </c>
      <c r="DA7" s="3">
        <f t="shared" si="70"/>
        <v>5840.48</v>
      </c>
      <c r="DB7" s="1">
        <f t="shared" ref="DB7" si="81">DA7/$CV7</f>
        <v>0.19468266666666664</v>
      </c>
      <c r="DC7" s="13"/>
    </row>
    <row r="8" spans="1:107" x14ac:dyDescent="0.25">
      <c r="A8" s="13"/>
      <c r="B8" s="27">
        <f t="shared" si="19"/>
        <v>14000</v>
      </c>
      <c r="C8" s="3">
        <f t="shared" si="20"/>
        <v>256</v>
      </c>
      <c r="D8" s="1">
        <f>C8/B8</f>
        <v>1.8285714285714287E-2</v>
      </c>
      <c r="E8" s="3">
        <f t="shared" si="21"/>
        <v>0</v>
      </c>
      <c r="F8" s="1">
        <f t="shared" si="22"/>
        <v>0</v>
      </c>
      <c r="G8" s="36">
        <f>E8+C8</f>
        <v>256</v>
      </c>
      <c r="H8" s="41">
        <f t="shared" si="0"/>
        <v>1.8285714285714287E-2</v>
      </c>
      <c r="I8" s="3">
        <f t="shared" si="24"/>
        <v>273</v>
      </c>
      <c r="J8" s="31">
        <f t="shared" si="25"/>
        <v>0</v>
      </c>
      <c r="K8" s="31">
        <f t="shared" si="1"/>
        <v>273</v>
      </c>
      <c r="L8" s="31">
        <f t="shared" si="2"/>
        <v>17</v>
      </c>
      <c r="M8" s="1">
        <f t="shared" si="3"/>
        <v>0.17</v>
      </c>
      <c r="N8" s="13"/>
      <c r="O8" s="27">
        <f t="shared" si="26"/>
        <v>14000</v>
      </c>
      <c r="P8" s="3">
        <f>IF(O8&lt;=12096,0,IF(O8&lt;=17443,INT((932.3*(O8-12096)/10000+1400)*(O8-12096)/10000),IF(O8&lt;=68480,INT((176.64*(O8-17443)/10000+2397)*(O8-17443)/10000+1015.13),IF(O8&lt;=277825,INT(O8*0.42-10911.92),INT(O8*0.45-19246.67)))))</f>
        <v>300</v>
      </c>
      <c r="Q8" s="1">
        <f>P8/O8</f>
        <v>2.1428571428571429E-2</v>
      </c>
      <c r="R8" s="3">
        <f>IF(P8&lt;=19950,0,MIN((P8-19950)*11.9%,P8*5.5%))</f>
        <v>0</v>
      </c>
      <c r="S8" s="1">
        <f t="shared" si="29"/>
        <v>0</v>
      </c>
      <c r="T8" s="36">
        <f>R8+P8</f>
        <v>300</v>
      </c>
      <c r="U8" s="41">
        <f t="shared" si="4"/>
        <v>2.1428571428571429E-2</v>
      </c>
      <c r="V8" s="3">
        <f t="shared" si="5"/>
        <v>318</v>
      </c>
      <c r="W8" s="31">
        <f t="shared" si="6"/>
        <v>0</v>
      </c>
      <c r="X8" s="31">
        <f t="shared" si="7"/>
        <v>318</v>
      </c>
      <c r="Y8" s="31">
        <f t="shared" si="8"/>
        <v>18</v>
      </c>
      <c r="Z8" s="1">
        <f t="shared" si="9"/>
        <v>0.18</v>
      </c>
      <c r="AA8" s="13"/>
      <c r="AB8" s="27">
        <f t="shared" si="31"/>
        <v>14000</v>
      </c>
      <c r="AC8" s="3">
        <f t="shared" si="32"/>
        <v>357</v>
      </c>
      <c r="AD8" s="29">
        <f>AC8/AB8</f>
        <v>2.5499999999999998E-2</v>
      </c>
      <c r="AE8" s="3">
        <f t="shared" si="10"/>
        <v>0</v>
      </c>
      <c r="AF8" s="1">
        <f t="shared" si="33"/>
        <v>0</v>
      </c>
      <c r="AG8" s="3">
        <f t="shared" si="34"/>
        <v>357</v>
      </c>
      <c r="AH8" s="1">
        <f t="shared" si="11"/>
        <v>2.5499999999999998E-2</v>
      </c>
      <c r="AI8" s="13"/>
      <c r="AJ8" s="27">
        <f t="shared" si="35"/>
        <v>14000</v>
      </c>
      <c r="AK8" s="28">
        <f t="shared" si="36"/>
        <v>526</v>
      </c>
      <c r="AL8" s="29">
        <f>AK8/AJ8</f>
        <v>3.7571428571428568E-2</v>
      </c>
      <c r="AM8" s="28">
        <f t="shared" si="37"/>
        <v>0</v>
      </c>
      <c r="AN8" s="1">
        <f t="shared" si="38"/>
        <v>0</v>
      </c>
      <c r="AO8" s="3">
        <f t="shared" si="39"/>
        <v>526</v>
      </c>
      <c r="AP8" s="1">
        <f t="shared" si="12"/>
        <v>3.7571428571428568E-2</v>
      </c>
      <c r="AQ8" s="13"/>
      <c r="AR8" s="5">
        <v>40000</v>
      </c>
      <c r="AS8" s="3">
        <f t="shared" si="72"/>
        <v>8177</v>
      </c>
      <c r="AT8" s="1">
        <f t="shared" si="40"/>
        <v>0.204425</v>
      </c>
      <c r="AU8" s="3">
        <f t="shared" si="41"/>
        <v>0</v>
      </c>
      <c r="AV8" s="1">
        <f t="shared" si="42"/>
        <v>0</v>
      </c>
      <c r="AW8" s="3">
        <f t="shared" ref="AW8:AW32" si="82">AU8+AS8</f>
        <v>8177</v>
      </c>
      <c r="AX8" s="1">
        <f t="shared" si="43"/>
        <v>0.204425</v>
      </c>
      <c r="AY8" s="13"/>
      <c r="AZ8" s="5">
        <v>40000</v>
      </c>
      <c r="BA8" s="3">
        <f t="shared" si="13"/>
        <v>8333</v>
      </c>
      <c r="BB8" s="1">
        <f t="shared" si="44"/>
        <v>0.20832500000000001</v>
      </c>
      <c r="BC8" s="3">
        <f t="shared" si="45"/>
        <v>0</v>
      </c>
      <c r="BD8" s="1">
        <f t="shared" si="46"/>
        <v>0</v>
      </c>
      <c r="BE8" s="3">
        <f t="shared" si="47"/>
        <v>8333</v>
      </c>
      <c r="BF8" s="1">
        <f t="shared" si="48"/>
        <v>0.20832500000000001</v>
      </c>
      <c r="BG8" s="13"/>
      <c r="BH8" s="5">
        <v>40000</v>
      </c>
      <c r="BI8" s="3">
        <f t="shared" si="49"/>
        <v>8452</v>
      </c>
      <c r="BJ8" s="1">
        <f t="shared" si="50"/>
        <v>0.21129999999999999</v>
      </c>
      <c r="BK8" s="3">
        <f t="shared" si="51"/>
        <v>464.86</v>
      </c>
      <c r="BL8" s="1">
        <f t="shared" si="50"/>
        <v>1.16215E-2</v>
      </c>
      <c r="BM8" s="3">
        <f t="shared" si="52"/>
        <v>8916.86</v>
      </c>
      <c r="BN8" s="1">
        <f t="shared" ref="BN8" si="83">BM8/$BH8</f>
        <v>0.22292150000000002</v>
      </c>
      <c r="BO8" s="13"/>
      <c r="BP8" s="5">
        <v>40000</v>
      </c>
      <c r="BQ8" s="3">
        <f t="shared" ref="BQ8:BQ33" si="84">IF(BP8&lt;=9168,0,IF(BP8&lt;=14254,INT((980.14*(BP8-9168)/10000+1400)*(BP8-9168)/10000),IF(BP8&lt;=55960,INT((216.16*(BP8-14254)/10000+2397)*(BP8-14254)/10000+965.58),IF(BP8&lt;=265326,INT(BP8*0.42-8780.9),INT(BP8*0.45-16740.68)))))</f>
        <v>8569</v>
      </c>
      <c r="BR8" s="1">
        <f t="shared" si="78"/>
        <v>0.214225</v>
      </c>
      <c r="BS8" s="3">
        <f t="shared" si="54"/>
        <v>471.29500000000002</v>
      </c>
      <c r="BT8" s="1">
        <f t="shared" si="79"/>
        <v>1.1782375000000001E-2</v>
      </c>
      <c r="BU8" s="3">
        <f t="shared" si="55"/>
        <v>9040.2950000000001</v>
      </c>
      <c r="BV8" s="1">
        <f t="shared" si="74"/>
        <v>0.22600737500000001</v>
      </c>
      <c r="BW8" s="13"/>
      <c r="BX8" s="5">
        <v>40000</v>
      </c>
      <c r="BY8" s="3">
        <f t="shared" si="14"/>
        <v>8670</v>
      </c>
      <c r="BZ8" s="1">
        <f t="shared" ref="BZ8:BZ33" si="85">BY8/$BX8</f>
        <v>0.21675</v>
      </c>
      <c r="CA8" s="3">
        <f t="shared" si="56"/>
        <v>476.85</v>
      </c>
      <c r="CB8" s="1">
        <f t="shared" si="57"/>
        <v>1.1921250000000001E-2</v>
      </c>
      <c r="CC8" s="3">
        <f t="shared" si="58"/>
        <v>9146.85</v>
      </c>
      <c r="CD8" s="1">
        <f t="shared" si="59"/>
        <v>0.22867125000000002</v>
      </c>
      <c r="CE8" s="13"/>
      <c r="CF8" s="5">
        <v>40000</v>
      </c>
      <c r="CG8" s="3">
        <f t="shared" si="60"/>
        <v>8766</v>
      </c>
      <c r="CH8" s="1">
        <f t="shared" si="61"/>
        <v>0.21915000000000001</v>
      </c>
      <c r="CI8" s="3">
        <f t="shared" si="62"/>
        <v>482.13</v>
      </c>
      <c r="CJ8" s="1">
        <f t="shared" si="63"/>
        <v>1.205325E-2</v>
      </c>
      <c r="CK8" s="3">
        <f t="shared" si="64"/>
        <v>9248.1299999999992</v>
      </c>
      <c r="CL8" s="1">
        <f t="shared" si="65"/>
        <v>0.23120324999999997</v>
      </c>
      <c r="CM8" s="13"/>
      <c r="CN8" s="5">
        <v>40000</v>
      </c>
      <c r="CO8" s="3">
        <f t="shared" si="66"/>
        <v>8826</v>
      </c>
      <c r="CP8" s="1">
        <f t="shared" si="15"/>
        <v>0.22065000000000001</v>
      </c>
      <c r="CQ8" s="3">
        <f t="shared" si="80"/>
        <v>485.43</v>
      </c>
      <c r="CR8" s="1">
        <f t="shared" si="67"/>
        <v>1.2135750000000001E-2</v>
      </c>
      <c r="CS8" s="3">
        <f t="shared" si="75"/>
        <v>9311.43</v>
      </c>
      <c r="CT8" s="1">
        <f t="shared" si="68"/>
        <v>0.23278575000000001</v>
      </c>
      <c r="CU8" s="13"/>
      <c r="CV8" s="5">
        <v>40000</v>
      </c>
      <c r="CW8" s="3">
        <f t="shared" si="16"/>
        <v>8918</v>
      </c>
      <c r="CX8" s="1">
        <f t="shared" si="17"/>
        <v>0.22295000000000001</v>
      </c>
      <c r="CY8" s="3">
        <f t="shared" si="69"/>
        <v>490.49</v>
      </c>
      <c r="CZ8" s="1">
        <f t="shared" si="18"/>
        <v>1.2262250000000001E-2</v>
      </c>
      <c r="DA8" s="3">
        <f t="shared" si="70"/>
        <v>9408.49</v>
      </c>
      <c r="DB8" s="1">
        <f t="shared" ref="DB8" si="86">DA8/$CV8</f>
        <v>0.23521224999999998</v>
      </c>
      <c r="DC8" s="13"/>
    </row>
    <row r="9" spans="1:107" x14ac:dyDescent="0.25">
      <c r="A9" s="13"/>
      <c r="B9" s="27">
        <f t="shared" si="19"/>
        <v>15000</v>
      </c>
      <c r="C9" s="3">
        <f t="shared" si="20"/>
        <v>435</v>
      </c>
      <c r="D9" s="1">
        <f t="shared" ref="D9:D40" si="87">C9/B9</f>
        <v>2.9000000000000001E-2</v>
      </c>
      <c r="E9" s="3">
        <f t="shared" si="21"/>
        <v>0</v>
      </c>
      <c r="F9" s="1">
        <f t="shared" si="22"/>
        <v>0</v>
      </c>
      <c r="G9" s="36">
        <f t="shared" ref="G9:G13" si="88">E9+C9</f>
        <v>435</v>
      </c>
      <c r="H9" s="41">
        <f t="shared" si="0"/>
        <v>2.9000000000000001E-2</v>
      </c>
      <c r="I9" s="3">
        <f t="shared" si="24"/>
        <v>454</v>
      </c>
      <c r="J9" s="31">
        <f t="shared" si="25"/>
        <v>0</v>
      </c>
      <c r="K9" s="31">
        <f t="shared" si="1"/>
        <v>454</v>
      </c>
      <c r="L9" s="31">
        <f t="shared" si="2"/>
        <v>19</v>
      </c>
      <c r="M9" s="1">
        <f t="shared" si="3"/>
        <v>0.19</v>
      </c>
      <c r="N9" s="13"/>
      <c r="O9" s="27">
        <f t="shared" si="26"/>
        <v>15000</v>
      </c>
      <c r="P9" s="3">
        <f t="shared" si="27"/>
        <v>485</v>
      </c>
      <c r="Q9" s="1">
        <f t="shared" ref="Q9:Q40" si="89">P9/O9</f>
        <v>3.2333333333333332E-2</v>
      </c>
      <c r="R9" s="3">
        <f t="shared" si="28"/>
        <v>0</v>
      </c>
      <c r="S9" s="1">
        <f t="shared" si="29"/>
        <v>0</v>
      </c>
      <c r="T9" s="36">
        <f t="shared" si="30"/>
        <v>485</v>
      </c>
      <c r="U9" s="41">
        <f t="shared" si="4"/>
        <v>3.2333333333333332E-2</v>
      </c>
      <c r="V9" s="3">
        <f t="shared" si="5"/>
        <v>504</v>
      </c>
      <c r="W9" s="31">
        <f t="shared" si="6"/>
        <v>0</v>
      </c>
      <c r="X9" s="31">
        <f t="shared" si="7"/>
        <v>504</v>
      </c>
      <c r="Y9" s="31">
        <f t="shared" si="8"/>
        <v>19</v>
      </c>
      <c r="Z9" s="1">
        <f t="shared" si="9"/>
        <v>0.19</v>
      </c>
      <c r="AA9" s="13"/>
      <c r="AB9" s="27">
        <f t="shared" si="31"/>
        <v>15000</v>
      </c>
      <c r="AC9" s="3">
        <f t="shared" si="32"/>
        <v>548</v>
      </c>
      <c r="AD9" s="1">
        <f t="shared" ref="AD9:AD40" si="90">AC9/AB9</f>
        <v>3.6533333333333334E-2</v>
      </c>
      <c r="AE9" s="3">
        <f t="shared" si="10"/>
        <v>0</v>
      </c>
      <c r="AF9" s="1">
        <f t="shared" si="33"/>
        <v>0</v>
      </c>
      <c r="AG9" s="3">
        <f t="shared" si="34"/>
        <v>548</v>
      </c>
      <c r="AH9" s="1">
        <f t="shared" si="11"/>
        <v>3.6533333333333334E-2</v>
      </c>
      <c r="AI9" s="13"/>
      <c r="AJ9" s="27">
        <f t="shared" si="35"/>
        <v>15000</v>
      </c>
      <c r="AK9" s="3">
        <f t="shared" si="36"/>
        <v>736</v>
      </c>
      <c r="AL9" s="1">
        <f t="shared" ref="AL9:AL40" si="91">AK9/AJ9</f>
        <v>4.9066666666666668E-2</v>
      </c>
      <c r="AM9" s="3">
        <f t="shared" si="37"/>
        <v>0</v>
      </c>
      <c r="AN9" s="1">
        <f t="shared" ref="AN9:AN37" si="92">AM9/AJ9</f>
        <v>0</v>
      </c>
      <c r="AO9" s="3">
        <f t="shared" si="39"/>
        <v>736</v>
      </c>
      <c r="AP9" s="1">
        <f t="shared" ref="AP9:AP37" si="93">AO9/AJ9</f>
        <v>4.9066666666666668E-2</v>
      </c>
      <c r="AQ9" s="13"/>
      <c r="AR9" s="5">
        <v>50000</v>
      </c>
      <c r="AS9" s="3">
        <f>IF(AR9&lt;=10347,0,IF(AR9&lt;=14926,INT((1088.67*(AR9-10347)/10000+1400)*(AR9-10347)/10000),IF(AR9&lt;=58596,INT((206.43*(AR9-14926)/10000+2397)*(AR9-14926)/10000+869.32),IF(AR9&lt;=277825,INT(AR9*0.42-9336.45),INT(AR9*0.45-17671.2)))))</f>
        <v>11816</v>
      </c>
      <c r="AT9" s="1">
        <f t="shared" si="40"/>
        <v>0.23632</v>
      </c>
      <c r="AU9" s="3">
        <f t="shared" si="41"/>
        <v>0</v>
      </c>
      <c r="AV9" s="1">
        <f t="shared" si="42"/>
        <v>0</v>
      </c>
      <c r="AW9" s="3">
        <f t="shared" si="82"/>
        <v>11816</v>
      </c>
      <c r="AX9" s="1">
        <f t="shared" si="43"/>
        <v>0.23632</v>
      </c>
      <c r="AY9" s="13"/>
      <c r="AZ9" s="5">
        <v>50000</v>
      </c>
      <c r="BA9" s="3">
        <f t="shared" si="13"/>
        <v>11994</v>
      </c>
      <c r="BB9" s="1">
        <f t="shared" si="44"/>
        <v>0.23988000000000001</v>
      </c>
      <c r="BC9" s="3">
        <f t="shared" si="45"/>
        <v>0</v>
      </c>
      <c r="BD9" s="1">
        <f t="shared" si="46"/>
        <v>0</v>
      </c>
      <c r="BE9" s="3">
        <f t="shared" si="47"/>
        <v>11994</v>
      </c>
      <c r="BF9" s="1">
        <f t="shared" si="48"/>
        <v>0.23988000000000001</v>
      </c>
      <c r="BG9" s="13"/>
      <c r="BH9" s="5">
        <v>50000</v>
      </c>
      <c r="BI9" s="3">
        <f t="shared" si="49"/>
        <v>12141</v>
      </c>
      <c r="BJ9" s="1">
        <f t="shared" si="50"/>
        <v>0.24282000000000001</v>
      </c>
      <c r="BK9" s="3">
        <f t="shared" si="51"/>
        <v>667.755</v>
      </c>
      <c r="BL9" s="1">
        <f t="shared" si="50"/>
        <v>1.33551E-2</v>
      </c>
      <c r="BM9" s="3">
        <f t="shared" si="52"/>
        <v>12808.754999999999</v>
      </c>
      <c r="BN9" s="1">
        <f t="shared" ref="BN9" si="94">BM9/$BH9</f>
        <v>0.25617509999999999</v>
      </c>
      <c r="BO9" s="13"/>
      <c r="BP9" s="5">
        <v>50000</v>
      </c>
      <c r="BQ9" s="3">
        <f t="shared" si="84"/>
        <v>12295</v>
      </c>
      <c r="BR9" s="1">
        <f t="shared" si="78"/>
        <v>0.24590000000000001</v>
      </c>
      <c r="BS9" s="3">
        <f t="shared" si="54"/>
        <v>676.22500000000002</v>
      </c>
      <c r="BT9" s="1">
        <f t="shared" si="79"/>
        <v>1.35245E-2</v>
      </c>
      <c r="BU9" s="3">
        <f t="shared" si="55"/>
        <v>12971.225</v>
      </c>
      <c r="BV9" s="1">
        <f t="shared" si="74"/>
        <v>0.2594245</v>
      </c>
      <c r="BW9" s="13"/>
      <c r="BX9" s="5">
        <v>50000</v>
      </c>
      <c r="BY9" s="3">
        <f t="shared" si="14"/>
        <v>12432</v>
      </c>
      <c r="BZ9" s="1">
        <f t="shared" si="85"/>
        <v>0.24864</v>
      </c>
      <c r="CA9" s="3">
        <f t="shared" si="56"/>
        <v>683.76</v>
      </c>
      <c r="CB9" s="1">
        <f t="shared" si="57"/>
        <v>1.36752E-2</v>
      </c>
      <c r="CC9" s="3">
        <f t="shared" si="58"/>
        <v>13115.76</v>
      </c>
      <c r="CD9" s="1">
        <f t="shared" si="59"/>
        <v>0.26231520000000003</v>
      </c>
      <c r="CE9" s="13"/>
      <c r="CF9" s="5">
        <v>50000</v>
      </c>
      <c r="CG9" s="3">
        <f t="shared" si="60"/>
        <v>12561</v>
      </c>
      <c r="CH9" s="1">
        <f t="shared" si="61"/>
        <v>0.25122</v>
      </c>
      <c r="CI9" s="3">
        <f t="shared" si="62"/>
        <v>690.85500000000002</v>
      </c>
      <c r="CJ9" s="1">
        <f t="shared" si="63"/>
        <v>1.3817100000000001E-2</v>
      </c>
      <c r="CK9" s="3">
        <f t="shared" si="64"/>
        <v>13251.855</v>
      </c>
      <c r="CL9" s="1">
        <f t="shared" si="65"/>
        <v>0.26503709999999997</v>
      </c>
      <c r="CM9" s="13"/>
      <c r="CN9" s="5">
        <v>50000</v>
      </c>
      <c r="CO9" s="3">
        <f t="shared" si="66"/>
        <v>12636</v>
      </c>
      <c r="CP9" s="1">
        <f t="shared" si="15"/>
        <v>0.25272</v>
      </c>
      <c r="CQ9" s="3">
        <f t="shared" si="80"/>
        <v>694.98</v>
      </c>
      <c r="CR9" s="1">
        <f t="shared" si="67"/>
        <v>1.38996E-2</v>
      </c>
      <c r="CS9" s="3">
        <f t="shared" si="75"/>
        <v>13330.98</v>
      </c>
      <c r="CT9" s="1">
        <f t="shared" si="68"/>
        <v>0.26661960000000001</v>
      </c>
      <c r="CU9" s="13"/>
      <c r="CV9" s="5">
        <v>50000</v>
      </c>
      <c r="CW9" s="3">
        <f t="shared" si="16"/>
        <v>12757</v>
      </c>
      <c r="CX9" s="1">
        <f t="shared" si="17"/>
        <v>0.25513999999999998</v>
      </c>
      <c r="CY9" s="3">
        <f t="shared" si="69"/>
        <v>701.63499999999999</v>
      </c>
      <c r="CZ9" s="1">
        <f t="shared" si="18"/>
        <v>1.40327E-2</v>
      </c>
      <c r="DA9" s="3">
        <f t="shared" si="70"/>
        <v>13458.635</v>
      </c>
      <c r="DB9" s="1">
        <f t="shared" ref="DB9" si="95">DA9/$CV9</f>
        <v>0.26917269999999999</v>
      </c>
      <c r="DC9" s="13"/>
    </row>
    <row r="10" spans="1:107" x14ac:dyDescent="0.25">
      <c r="A10" s="13"/>
      <c r="B10" s="27">
        <f t="shared" si="19"/>
        <v>16000</v>
      </c>
      <c r="C10" s="3">
        <f t="shared" si="20"/>
        <v>633</v>
      </c>
      <c r="D10" s="1">
        <f t="shared" si="87"/>
        <v>3.95625E-2</v>
      </c>
      <c r="E10" s="3">
        <f t="shared" si="21"/>
        <v>0</v>
      </c>
      <c r="F10" s="1">
        <f t="shared" si="22"/>
        <v>0</v>
      </c>
      <c r="G10" s="36">
        <f>E10+C10</f>
        <v>633</v>
      </c>
      <c r="H10" s="41">
        <f t="shared" si="0"/>
        <v>3.95625E-2</v>
      </c>
      <c r="I10" s="3">
        <f t="shared" si="24"/>
        <v>654</v>
      </c>
      <c r="J10" s="31">
        <f t="shared" si="25"/>
        <v>0</v>
      </c>
      <c r="K10" s="31">
        <f t="shared" si="1"/>
        <v>654</v>
      </c>
      <c r="L10" s="31">
        <f t="shared" si="2"/>
        <v>21</v>
      </c>
      <c r="M10" s="1">
        <f t="shared" si="3"/>
        <v>0.21</v>
      </c>
      <c r="N10" s="13"/>
      <c r="O10" s="27">
        <f t="shared" si="26"/>
        <v>16000</v>
      </c>
      <c r="P10" s="3">
        <f t="shared" si="27"/>
        <v>688</v>
      </c>
      <c r="Q10" s="1">
        <f t="shared" si="89"/>
        <v>4.2999999999999997E-2</v>
      </c>
      <c r="R10" s="3">
        <f t="shared" si="28"/>
        <v>0</v>
      </c>
      <c r="S10" s="1">
        <f t="shared" si="29"/>
        <v>0</v>
      </c>
      <c r="T10" s="36">
        <f>R10+P10</f>
        <v>688</v>
      </c>
      <c r="U10" s="41">
        <f t="shared" si="4"/>
        <v>4.2999999999999997E-2</v>
      </c>
      <c r="V10" s="3">
        <f t="shared" si="5"/>
        <v>710</v>
      </c>
      <c r="W10" s="31">
        <f t="shared" si="6"/>
        <v>0</v>
      </c>
      <c r="X10" s="31">
        <f t="shared" si="7"/>
        <v>710</v>
      </c>
      <c r="Y10" s="31">
        <f t="shared" si="8"/>
        <v>22</v>
      </c>
      <c r="Z10" s="1">
        <f t="shared" si="9"/>
        <v>0.22</v>
      </c>
      <c r="AA10" s="13"/>
      <c r="AB10" s="27">
        <f t="shared" si="31"/>
        <v>16000</v>
      </c>
      <c r="AC10" s="3">
        <f t="shared" si="32"/>
        <v>759</v>
      </c>
      <c r="AD10" s="1">
        <f t="shared" si="90"/>
        <v>4.74375E-2</v>
      </c>
      <c r="AE10" s="3">
        <f t="shared" si="10"/>
        <v>0</v>
      </c>
      <c r="AF10" s="1">
        <f t="shared" si="33"/>
        <v>0</v>
      </c>
      <c r="AG10" s="3">
        <f>AE10+AC10</f>
        <v>759</v>
      </c>
      <c r="AH10" s="1">
        <f t="shared" si="11"/>
        <v>4.74375E-2</v>
      </c>
      <c r="AI10" s="13"/>
      <c r="AJ10" s="27">
        <f t="shared" si="35"/>
        <v>16000</v>
      </c>
      <c r="AK10" s="3">
        <f t="shared" si="36"/>
        <v>966</v>
      </c>
      <c r="AL10" s="1">
        <f t="shared" si="91"/>
        <v>6.0374999999999998E-2</v>
      </c>
      <c r="AM10" s="3">
        <f t="shared" si="37"/>
        <v>0</v>
      </c>
      <c r="AN10" s="1">
        <f t="shared" si="92"/>
        <v>0</v>
      </c>
      <c r="AO10" s="3">
        <f>AM10+AK10</f>
        <v>966</v>
      </c>
      <c r="AP10" s="1">
        <f t="shared" si="93"/>
        <v>6.0374999999999998E-2</v>
      </c>
      <c r="AQ10" s="13"/>
      <c r="AR10" s="5">
        <v>60000</v>
      </c>
      <c r="AS10" s="3">
        <f t="shared" si="72"/>
        <v>15863</v>
      </c>
      <c r="AT10" s="1">
        <f t="shared" si="40"/>
        <v>0.26438333333333336</v>
      </c>
      <c r="AU10" s="3">
        <f t="shared" si="41"/>
        <v>0</v>
      </c>
      <c r="AV10" s="1">
        <f t="shared" si="42"/>
        <v>0</v>
      </c>
      <c r="AW10" s="3">
        <f t="shared" si="82"/>
        <v>15863</v>
      </c>
      <c r="AX10" s="1">
        <f t="shared" si="43"/>
        <v>0.26438333333333336</v>
      </c>
      <c r="AY10" s="13"/>
      <c r="AZ10" s="5">
        <v>60000</v>
      </c>
      <c r="BA10" s="3">
        <f t="shared" si="13"/>
        <v>16063</v>
      </c>
      <c r="BB10" s="1">
        <f t="shared" si="44"/>
        <v>0.26771666666666666</v>
      </c>
      <c r="BC10" s="3">
        <f t="shared" si="45"/>
        <v>0</v>
      </c>
      <c r="BD10" s="1">
        <f t="shared" si="46"/>
        <v>0</v>
      </c>
      <c r="BE10" s="3">
        <f t="shared" si="47"/>
        <v>16063</v>
      </c>
      <c r="BF10" s="1">
        <f t="shared" si="48"/>
        <v>0.26771666666666666</v>
      </c>
      <c r="BG10" s="13"/>
      <c r="BH10" s="5">
        <v>60000</v>
      </c>
      <c r="BI10" s="3">
        <f t="shared" si="49"/>
        <v>16236</v>
      </c>
      <c r="BJ10" s="1">
        <f t="shared" si="50"/>
        <v>0.27060000000000001</v>
      </c>
      <c r="BK10" s="3">
        <f t="shared" si="51"/>
        <v>892.98</v>
      </c>
      <c r="BL10" s="1">
        <f t="shared" si="50"/>
        <v>1.4883E-2</v>
      </c>
      <c r="BM10" s="3">
        <f t="shared" si="52"/>
        <v>17128.98</v>
      </c>
      <c r="BN10" s="1">
        <f t="shared" ref="BN10" si="96">BM10/$BH10</f>
        <v>0.28548299999999999</v>
      </c>
      <c r="BO10" s="13"/>
      <c r="BP10" s="5">
        <v>60000</v>
      </c>
      <c r="BQ10" s="3">
        <f t="shared" si="84"/>
        <v>16419</v>
      </c>
      <c r="BR10" s="1">
        <f t="shared" si="78"/>
        <v>0.27365</v>
      </c>
      <c r="BS10" s="3">
        <f t="shared" si="54"/>
        <v>903.04499999999996</v>
      </c>
      <c r="BT10" s="1">
        <f t="shared" si="79"/>
        <v>1.505075E-2</v>
      </c>
      <c r="BU10" s="3">
        <f t="shared" si="55"/>
        <v>17322.044999999998</v>
      </c>
      <c r="BV10" s="1">
        <f t="shared" si="74"/>
        <v>0.28870074999999995</v>
      </c>
      <c r="BW10" s="13"/>
      <c r="BX10" s="5">
        <v>60000</v>
      </c>
      <c r="BY10" s="3">
        <f t="shared" si="14"/>
        <v>16578</v>
      </c>
      <c r="BZ10" s="1">
        <f t="shared" si="85"/>
        <v>0.27629999999999999</v>
      </c>
      <c r="CA10" s="3">
        <f t="shared" si="56"/>
        <v>911.79</v>
      </c>
      <c r="CB10" s="1">
        <f t="shared" si="57"/>
        <v>1.51965E-2</v>
      </c>
      <c r="CC10" s="3">
        <f t="shared" si="58"/>
        <v>17489.79</v>
      </c>
      <c r="CD10" s="1">
        <f t="shared" si="59"/>
        <v>0.29149649999999999</v>
      </c>
      <c r="CE10" s="13"/>
      <c r="CF10" s="5">
        <v>60000</v>
      </c>
      <c r="CG10" s="3">
        <f t="shared" si="60"/>
        <v>16724</v>
      </c>
      <c r="CH10" s="1">
        <f t="shared" si="61"/>
        <v>0.27873333333333333</v>
      </c>
      <c r="CI10" s="3">
        <f t="shared" si="62"/>
        <v>919.82</v>
      </c>
      <c r="CJ10" s="1">
        <f t="shared" si="63"/>
        <v>1.5330333333333335E-2</v>
      </c>
      <c r="CK10" s="3">
        <f t="shared" si="64"/>
        <v>17643.82</v>
      </c>
      <c r="CL10" s="1">
        <f t="shared" si="65"/>
        <v>0.29406366666666667</v>
      </c>
      <c r="CM10" s="13"/>
      <c r="CN10" s="5">
        <v>60000</v>
      </c>
      <c r="CO10" s="3">
        <f t="shared" si="66"/>
        <v>16805</v>
      </c>
      <c r="CP10" s="1">
        <f t="shared" si="15"/>
        <v>0.28008333333333335</v>
      </c>
      <c r="CQ10" s="3">
        <f t="shared" si="80"/>
        <v>924.27499999999998</v>
      </c>
      <c r="CR10" s="1">
        <f t="shared" si="67"/>
        <v>1.5404583333333333E-2</v>
      </c>
      <c r="CS10" s="3">
        <f t="shared" si="75"/>
        <v>17729.275000000001</v>
      </c>
      <c r="CT10" s="1">
        <f t="shared" si="68"/>
        <v>0.29548791666666668</v>
      </c>
      <c r="CU10" s="13"/>
      <c r="CV10" s="5">
        <v>60000</v>
      </c>
      <c r="CW10" s="3">
        <f t="shared" si="16"/>
        <v>16938</v>
      </c>
      <c r="CX10" s="1">
        <f t="shared" si="17"/>
        <v>0.2823</v>
      </c>
      <c r="CY10" s="3">
        <f t="shared" si="69"/>
        <v>931.59</v>
      </c>
      <c r="CZ10" s="1">
        <f t="shared" si="18"/>
        <v>1.55265E-2</v>
      </c>
      <c r="DA10" s="3">
        <f t="shared" si="70"/>
        <v>17869.59</v>
      </c>
      <c r="DB10" s="1">
        <f t="shared" ref="DB10" si="97">DA10/$CV10</f>
        <v>0.29782649999999999</v>
      </c>
      <c r="DC10" s="13"/>
    </row>
    <row r="11" spans="1:107" x14ac:dyDescent="0.25">
      <c r="A11" s="13"/>
      <c r="B11" s="27">
        <f t="shared" si="19"/>
        <v>17000</v>
      </c>
      <c r="C11" s="3">
        <f t="shared" si="20"/>
        <v>849</v>
      </c>
      <c r="D11" s="1">
        <f t="shared" si="87"/>
        <v>4.9941176470588232E-2</v>
      </c>
      <c r="E11" s="3">
        <f t="shared" si="21"/>
        <v>0</v>
      </c>
      <c r="F11" s="1">
        <f t="shared" si="22"/>
        <v>0</v>
      </c>
      <c r="G11" s="36">
        <f>E11+C11</f>
        <v>849</v>
      </c>
      <c r="H11" s="41">
        <f t="shared" si="0"/>
        <v>4.9941176470588232E-2</v>
      </c>
      <c r="I11" s="3">
        <f t="shared" si="24"/>
        <v>871</v>
      </c>
      <c r="J11" s="31">
        <f t="shared" si="25"/>
        <v>0</v>
      </c>
      <c r="K11" s="31">
        <f t="shared" si="1"/>
        <v>871</v>
      </c>
      <c r="L11" s="31">
        <f t="shared" si="2"/>
        <v>22</v>
      </c>
      <c r="M11" s="1">
        <f t="shared" si="3"/>
        <v>0.22</v>
      </c>
      <c r="N11" s="13"/>
      <c r="O11" s="27">
        <f t="shared" si="26"/>
        <v>17000</v>
      </c>
      <c r="P11" s="3">
        <f t="shared" si="27"/>
        <v>910</v>
      </c>
      <c r="Q11" s="1">
        <f t="shared" si="89"/>
        <v>5.3529411764705881E-2</v>
      </c>
      <c r="R11" s="3">
        <f t="shared" si="28"/>
        <v>0</v>
      </c>
      <c r="S11" s="1">
        <f t="shared" si="29"/>
        <v>0</v>
      </c>
      <c r="T11" s="36">
        <f>R11+P11</f>
        <v>910</v>
      </c>
      <c r="U11" s="41">
        <f t="shared" si="4"/>
        <v>5.3529411764705881E-2</v>
      </c>
      <c r="V11" s="3">
        <f t="shared" si="5"/>
        <v>934</v>
      </c>
      <c r="W11" s="31">
        <f t="shared" si="6"/>
        <v>0</v>
      </c>
      <c r="X11" s="31">
        <f t="shared" si="7"/>
        <v>934</v>
      </c>
      <c r="Y11" s="31">
        <f t="shared" si="8"/>
        <v>24</v>
      </c>
      <c r="Z11" s="1">
        <f t="shared" si="9"/>
        <v>0.24</v>
      </c>
      <c r="AA11" s="13"/>
      <c r="AB11" s="27">
        <f t="shared" si="31"/>
        <v>17000</v>
      </c>
      <c r="AC11" s="3">
        <f t="shared" si="32"/>
        <v>990</v>
      </c>
      <c r="AD11" s="1">
        <f t="shared" si="90"/>
        <v>5.8235294117647059E-2</v>
      </c>
      <c r="AE11" s="3">
        <f t="shared" si="10"/>
        <v>0</v>
      </c>
      <c r="AF11" s="1">
        <f t="shared" si="33"/>
        <v>0</v>
      </c>
      <c r="AG11" s="3">
        <f>AE11+AC11</f>
        <v>990</v>
      </c>
      <c r="AH11" s="1">
        <f t="shared" si="11"/>
        <v>5.8235294117647059E-2</v>
      </c>
      <c r="AI11" s="13"/>
      <c r="AJ11" s="27">
        <f t="shared" si="35"/>
        <v>17000</v>
      </c>
      <c r="AK11" s="3">
        <f t="shared" si="36"/>
        <v>1208</v>
      </c>
      <c r="AL11" s="1">
        <f t="shared" si="91"/>
        <v>7.1058823529411771E-2</v>
      </c>
      <c r="AM11" s="3">
        <f t="shared" si="37"/>
        <v>0</v>
      </c>
      <c r="AN11" s="1">
        <f t="shared" si="92"/>
        <v>0</v>
      </c>
      <c r="AO11" s="3">
        <f>AM11+AK11</f>
        <v>1208</v>
      </c>
      <c r="AP11" s="1">
        <f t="shared" si="93"/>
        <v>7.1058823529411771E-2</v>
      </c>
      <c r="AQ11" s="13"/>
      <c r="AR11" s="5">
        <v>70000</v>
      </c>
      <c r="AS11" s="3">
        <f t="shared" si="72"/>
        <v>20063</v>
      </c>
      <c r="AT11" s="1">
        <f t="shared" si="40"/>
        <v>0.28661428571428571</v>
      </c>
      <c r="AU11" s="3">
        <f t="shared" si="41"/>
        <v>369.733</v>
      </c>
      <c r="AV11" s="1">
        <f t="shared" si="42"/>
        <v>5.2819E-3</v>
      </c>
      <c r="AW11" s="3">
        <f t="shared" si="82"/>
        <v>20432.733</v>
      </c>
      <c r="AX11" s="1">
        <f t="shared" si="43"/>
        <v>0.29189618571428572</v>
      </c>
      <c r="AY11" s="13"/>
      <c r="AZ11" s="5">
        <v>70000</v>
      </c>
      <c r="BA11" s="3">
        <f t="shared" si="13"/>
        <v>20263</v>
      </c>
      <c r="BB11" s="1">
        <f t="shared" si="44"/>
        <v>0.28947142857142855</v>
      </c>
      <c r="BC11" s="3">
        <f t="shared" si="45"/>
        <v>393.53300000000002</v>
      </c>
      <c r="BD11" s="1">
        <f t="shared" si="46"/>
        <v>5.6219E-3</v>
      </c>
      <c r="BE11" s="3">
        <f t="shared" si="47"/>
        <v>20656.532999999999</v>
      </c>
      <c r="BF11" s="1">
        <f t="shared" si="48"/>
        <v>0.29509332857142856</v>
      </c>
      <c r="BG11" s="13"/>
      <c r="BH11" s="5">
        <v>70000</v>
      </c>
      <c r="BI11" s="3">
        <f t="shared" si="49"/>
        <v>20436</v>
      </c>
      <c r="BJ11" s="1">
        <f t="shared" si="50"/>
        <v>0.29194285714285717</v>
      </c>
      <c r="BK11" s="3">
        <f t="shared" si="51"/>
        <v>1123.98</v>
      </c>
      <c r="BL11" s="1">
        <f t="shared" si="50"/>
        <v>1.6056857142857144E-2</v>
      </c>
      <c r="BM11" s="3">
        <f t="shared" si="52"/>
        <v>21559.98</v>
      </c>
      <c r="BN11" s="1">
        <f t="shared" ref="BN11" si="98">BM11/$BH11</f>
        <v>0.30799971428571427</v>
      </c>
      <c r="BO11" s="13"/>
      <c r="BP11" s="5">
        <v>70000</v>
      </c>
      <c r="BQ11" s="3">
        <f t="shared" si="84"/>
        <v>20619</v>
      </c>
      <c r="BR11" s="1">
        <f t="shared" si="78"/>
        <v>0.29455714285714285</v>
      </c>
      <c r="BS11" s="3">
        <f t="shared" si="54"/>
        <v>1134.0450000000001</v>
      </c>
      <c r="BT11" s="1">
        <f t="shared" si="79"/>
        <v>1.6200642857142858E-2</v>
      </c>
      <c r="BU11" s="3">
        <f t="shared" si="55"/>
        <v>21753.044999999998</v>
      </c>
      <c r="BV11" s="1">
        <f t="shared" si="74"/>
        <v>0.31075778571428569</v>
      </c>
      <c r="BW11" s="13"/>
      <c r="BX11" s="5">
        <v>70000</v>
      </c>
      <c r="BY11" s="3">
        <f t="shared" si="14"/>
        <v>20778</v>
      </c>
      <c r="BZ11" s="1">
        <f t="shared" si="85"/>
        <v>0.29682857142857144</v>
      </c>
      <c r="CA11" s="3">
        <f t="shared" si="56"/>
        <v>1142.79</v>
      </c>
      <c r="CB11" s="1">
        <f t="shared" si="57"/>
        <v>1.6325571428571429E-2</v>
      </c>
      <c r="CC11" s="3">
        <f t="shared" si="58"/>
        <v>21920.79</v>
      </c>
      <c r="CD11" s="1">
        <f t="shared" si="59"/>
        <v>0.31315414285714288</v>
      </c>
      <c r="CE11" s="13"/>
      <c r="CF11" s="5">
        <v>70000</v>
      </c>
      <c r="CG11" s="3">
        <f t="shared" si="60"/>
        <v>20924</v>
      </c>
      <c r="CH11" s="1">
        <f t="shared" si="61"/>
        <v>0.29891428571428569</v>
      </c>
      <c r="CI11" s="3">
        <f t="shared" si="62"/>
        <v>1150.82</v>
      </c>
      <c r="CJ11" s="1">
        <f t="shared" si="63"/>
        <v>1.6440285714285713E-2</v>
      </c>
      <c r="CK11" s="3">
        <f t="shared" si="64"/>
        <v>22074.82</v>
      </c>
      <c r="CL11" s="1">
        <f t="shared" si="65"/>
        <v>0.31535457142857143</v>
      </c>
      <c r="CM11" s="13"/>
      <c r="CN11" s="5">
        <v>70000</v>
      </c>
      <c r="CO11" s="3">
        <f t="shared" si="66"/>
        <v>21005</v>
      </c>
      <c r="CP11" s="1">
        <f t="shared" si="15"/>
        <v>0.30007142857142854</v>
      </c>
      <c r="CQ11" s="3">
        <f t="shared" si="80"/>
        <v>1155.2750000000001</v>
      </c>
      <c r="CR11" s="1">
        <f t="shared" si="67"/>
        <v>1.6503928571428572E-2</v>
      </c>
      <c r="CS11" s="3">
        <f t="shared" si="75"/>
        <v>22160.275000000001</v>
      </c>
      <c r="CT11" s="1">
        <f t="shared" si="68"/>
        <v>0.31657535714285717</v>
      </c>
      <c r="CU11" s="13"/>
      <c r="CV11" s="5">
        <v>70000</v>
      </c>
      <c r="CW11" s="3">
        <f t="shared" si="16"/>
        <v>21138</v>
      </c>
      <c r="CX11" s="1">
        <f t="shared" si="17"/>
        <v>0.30197142857142856</v>
      </c>
      <c r="CY11" s="3">
        <f t="shared" si="69"/>
        <v>1162.5899999999999</v>
      </c>
      <c r="CZ11" s="1">
        <f t="shared" si="18"/>
        <v>1.6608428571428569E-2</v>
      </c>
      <c r="DA11" s="3">
        <f t="shared" si="70"/>
        <v>22300.59</v>
      </c>
      <c r="DB11" s="1">
        <f t="shared" ref="DB11" si="99">DA11/$CV11</f>
        <v>0.31857985714285714</v>
      </c>
      <c r="DC11" s="13"/>
    </row>
    <row r="12" spans="1:107" x14ac:dyDescent="0.25">
      <c r="A12" s="13"/>
      <c r="B12" s="27">
        <f t="shared" si="19"/>
        <v>18000</v>
      </c>
      <c r="C12" s="3">
        <f t="shared" si="20"/>
        <v>1083</v>
      </c>
      <c r="D12" s="1">
        <f t="shared" si="87"/>
        <v>6.0166666666666667E-2</v>
      </c>
      <c r="E12" s="3">
        <f t="shared" si="21"/>
        <v>0</v>
      </c>
      <c r="F12" s="1">
        <f t="shared" si="22"/>
        <v>0</v>
      </c>
      <c r="G12" s="36">
        <f t="shared" ref="G12:G21" si="100">E12+C12</f>
        <v>1083</v>
      </c>
      <c r="H12" s="41">
        <f t="shared" si="0"/>
        <v>6.0166666666666667E-2</v>
      </c>
      <c r="I12" s="3">
        <f t="shared" si="24"/>
        <v>1107</v>
      </c>
      <c r="J12" s="31">
        <f t="shared" si="25"/>
        <v>0</v>
      </c>
      <c r="K12" s="31">
        <f t="shared" si="1"/>
        <v>1107</v>
      </c>
      <c r="L12" s="31">
        <f t="shared" si="2"/>
        <v>24</v>
      </c>
      <c r="M12" s="1">
        <f t="shared" si="3"/>
        <v>0.24</v>
      </c>
      <c r="N12" s="13"/>
      <c r="O12" s="27">
        <f t="shared" si="26"/>
        <v>18000</v>
      </c>
      <c r="P12" s="3">
        <f t="shared" si="27"/>
        <v>1149</v>
      </c>
      <c r="Q12" s="1">
        <f t="shared" si="89"/>
        <v>6.3833333333333339E-2</v>
      </c>
      <c r="R12" s="3">
        <f t="shared" si="28"/>
        <v>0</v>
      </c>
      <c r="S12" s="1">
        <f t="shared" si="29"/>
        <v>0</v>
      </c>
      <c r="T12" s="36">
        <f t="shared" ref="T12:T21" si="101">R12+P12</f>
        <v>1149</v>
      </c>
      <c r="U12" s="41">
        <f t="shared" si="4"/>
        <v>6.3833333333333339E-2</v>
      </c>
      <c r="V12" s="3">
        <f t="shared" si="5"/>
        <v>1173</v>
      </c>
      <c r="W12" s="31">
        <f t="shared" si="6"/>
        <v>0</v>
      </c>
      <c r="X12" s="31">
        <f t="shared" si="7"/>
        <v>1173</v>
      </c>
      <c r="Y12" s="31">
        <f t="shared" si="8"/>
        <v>24</v>
      </c>
      <c r="Z12" s="1">
        <f t="shared" si="9"/>
        <v>0.24</v>
      </c>
      <c r="AA12" s="13"/>
      <c r="AB12" s="27">
        <f t="shared" si="31"/>
        <v>18000</v>
      </c>
      <c r="AC12" s="3">
        <f t="shared" si="32"/>
        <v>1231</v>
      </c>
      <c r="AD12" s="1">
        <f t="shared" si="90"/>
        <v>6.8388888888888888E-2</v>
      </c>
      <c r="AE12" s="3">
        <f t="shared" si="10"/>
        <v>0</v>
      </c>
      <c r="AF12" s="1">
        <f t="shared" si="33"/>
        <v>0</v>
      </c>
      <c r="AG12" s="3">
        <f t="shared" ref="AG12:AG39" si="102">AE12+AC12</f>
        <v>1231</v>
      </c>
      <c r="AH12" s="1">
        <f t="shared" si="11"/>
        <v>6.8388888888888888E-2</v>
      </c>
      <c r="AI12" s="13"/>
      <c r="AJ12" s="27">
        <f t="shared" si="35"/>
        <v>18000</v>
      </c>
      <c r="AK12" s="3">
        <f t="shared" si="36"/>
        <v>1453</v>
      </c>
      <c r="AL12" s="1">
        <f t="shared" si="91"/>
        <v>8.0722222222222223E-2</v>
      </c>
      <c r="AM12" s="3">
        <f t="shared" si="37"/>
        <v>0</v>
      </c>
      <c r="AN12" s="1">
        <f t="shared" si="92"/>
        <v>0</v>
      </c>
      <c r="AO12" s="3">
        <f t="shared" ref="AO12:AO37" si="103">AM12+AK12</f>
        <v>1453</v>
      </c>
      <c r="AP12" s="1">
        <f t="shared" si="93"/>
        <v>8.0722222222222223E-2</v>
      </c>
      <c r="AQ12" s="13"/>
      <c r="AR12" s="5">
        <v>80000</v>
      </c>
      <c r="AS12" s="3">
        <f t="shared" si="72"/>
        <v>24263</v>
      </c>
      <c r="AT12" s="1">
        <f t="shared" si="40"/>
        <v>0.30328749999999999</v>
      </c>
      <c r="AU12" s="3">
        <f t="shared" si="41"/>
        <v>869.53300000000002</v>
      </c>
      <c r="AV12" s="1">
        <f t="shared" si="42"/>
        <v>1.08691625E-2</v>
      </c>
      <c r="AW12" s="3">
        <f t="shared" si="82"/>
        <v>25132.532999999999</v>
      </c>
      <c r="AX12" s="1">
        <f t="shared" si="43"/>
        <v>0.31415666250000002</v>
      </c>
      <c r="AY12" s="13"/>
      <c r="AZ12" s="5">
        <v>80000</v>
      </c>
      <c r="BA12" s="3">
        <f t="shared" si="13"/>
        <v>24463</v>
      </c>
      <c r="BB12" s="1">
        <f t="shared" si="44"/>
        <v>0.30578749999999999</v>
      </c>
      <c r="BC12" s="3">
        <f t="shared" si="45"/>
        <v>893.33300000000008</v>
      </c>
      <c r="BD12" s="1">
        <f t="shared" si="46"/>
        <v>1.1166662500000001E-2</v>
      </c>
      <c r="BE12" s="3">
        <f t="shared" si="47"/>
        <v>25356.332999999999</v>
      </c>
      <c r="BF12" s="1">
        <f t="shared" si="48"/>
        <v>0.31695416249999997</v>
      </c>
      <c r="BG12" s="13"/>
      <c r="BH12" s="5">
        <v>80000</v>
      </c>
      <c r="BI12" s="3">
        <f t="shared" si="49"/>
        <v>24636</v>
      </c>
      <c r="BJ12" s="1">
        <f t="shared" si="50"/>
        <v>0.30795</v>
      </c>
      <c r="BK12" s="3">
        <f t="shared" si="51"/>
        <v>1354.98</v>
      </c>
      <c r="BL12" s="1">
        <f t="shared" si="50"/>
        <v>1.6937250000000001E-2</v>
      </c>
      <c r="BM12" s="3">
        <f t="shared" si="52"/>
        <v>25990.98</v>
      </c>
      <c r="BN12" s="1">
        <f t="shared" ref="BN12" si="104">BM12/$BH12</f>
        <v>0.32488725000000002</v>
      </c>
      <c r="BO12" s="13"/>
      <c r="BP12" s="5">
        <v>80000</v>
      </c>
      <c r="BQ12" s="3">
        <f t="shared" si="84"/>
        <v>24819</v>
      </c>
      <c r="BR12" s="1">
        <f t="shared" si="78"/>
        <v>0.3102375</v>
      </c>
      <c r="BS12" s="3">
        <f t="shared" si="54"/>
        <v>1365.0450000000001</v>
      </c>
      <c r="BT12" s="1">
        <f t="shared" si="79"/>
        <v>1.70630625E-2</v>
      </c>
      <c r="BU12" s="3">
        <f t="shared" si="55"/>
        <v>26184.044999999998</v>
      </c>
      <c r="BV12" s="1">
        <f t="shared" si="74"/>
        <v>0.3273005625</v>
      </c>
      <c r="BW12" s="13"/>
      <c r="BX12" s="5">
        <v>80000</v>
      </c>
      <c r="BY12" s="3">
        <f t="shared" si="14"/>
        <v>24978</v>
      </c>
      <c r="BZ12" s="1">
        <f t="shared" si="85"/>
        <v>0.31222499999999997</v>
      </c>
      <c r="CA12" s="3">
        <f t="shared" si="56"/>
        <v>1373.79</v>
      </c>
      <c r="CB12" s="1">
        <f t="shared" si="57"/>
        <v>1.7172375E-2</v>
      </c>
      <c r="CC12" s="3">
        <f t="shared" si="58"/>
        <v>26351.79</v>
      </c>
      <c r="CD12" s="1">
        <f t="shared" si="59"/>
        <v>0.32939737499999999</v>
      </c>
      <c r="CE12" s="13"/>
      <c r="CF12" s="5">
        <v>80000</v>
      </c>
      <c r="CG12" s="3">
        <f t="shared" si="60"/>
        <v>25124</v>
      </c>
      <c r="CH12" s="1">
        <f t="shared" si="61"/>
        <v>0.31405</v>
      </c>
      <c r="CI12" s="3">
        <f t="shared" si="62"/>
        <v>1381.82</v>
      </c>
      <c r="CJ12" s="1">
        <f t="shared" si="63"/>
        <v>1.727275E-2</v>
      </c>
      <c r="CK12" s="3">
        <f t="shared" si="64"/>
        <v>26505.82</v>
      </c>
      <c r="CL12" s="1">
        <f t="shared" si="65"/>
        <v>0.33132275</v>
      </c>
      <c r="CM12" s="13"/>
      <c r="CN12" s="5">
        <v>80000</v>
      </c>
      <c r="CO12" s="3">
        <f t="shared" si="66"/>
        <v>25205</v>
      </c>
      <c r="CP12" s="1">
        <f t="shared" ref="CP12:CP33" si="105">CO12/$CN12</f>
        <v>0.31506250000000002</v>
      </c>
      <c r="CQ12" s="3">
        <f t="shared" si="80"/>
        <v>1386.2750000000001</v>
      </c>
      <c r="CR12" s="1">
        <f t="shared" si="67"/>
        <v>1.7328437500000002E-2</v>
      </c>
      <c r="CS12" s="3">
        <f t="shared" si="75"/>
        <v>26591.275000000001</v>
      </c>
      <c r="CT12" s="1">
        <f t="shared" si="68"/>
        <v>0.33239093750000004</v>
      </c>
      <c r="CU12" s="13"/>
      <c r="CV12" s="5">
        <v>80000</v>
      </c>
      <c r="CW12" s="3">
        <f t="shared" si="16"/>
        <v>25338</v>
      </c>
      <c r="CX12" s="1">
        <f t="shared" si="17"/>
        <v>0.31672499999999998</v>
      </c>
      <c r="CY12" s="3">
        <f t="shared" si="69"/>
        <v>1393.59</v>
      </c>
      <c r="CZ12" s="1">
        <f t="shared" si="18"/>
        <v>1.7419874999999998E-2</v>
      </c>
      <c r="DA12" s="3">
        <f t="shared" si="70"/>
        <v>26731.59</v>
      </c>
      <c r="DB12" s="1">
        <f t="shared" ref="DB12" si="106">DA12/$CV12</f>
        <v>0.33414487500000001</v>
      </c>
      <c r="DC12" s="13"/>
    </row>
    <row r="13" spans="1:107" x14ac:dyDescent="0.25">
      <c r="A13" s="13"/>
      <c r="B13" s="27">
        <f t="shared" si="19"/>
        <v>19000</v>
      </c>
      <c r="C13" s="3">
        <f t="shared" si="20"/>
        <v>1325</v>
      </c>
      <c r="D13" s="1">
        <f t="shared" si="87"/>
        <v>6.9736842105263153E-2</v>
      </c>
      <c r="E13" s="3">
        <f t="shared" si="21"/>
        <v>0</v>
      </c>
      <c r="F13" s="1">
        <f t="shared" si="22"/>
        <v>0</v>
      </c>
      <c r="G13" s="36">
        <f t="shared" si="100"/>
        <v>1325</v>
      </c>
      <c r="H13" s="41">
        <f t="shared" si="0"/>
        <v>6.9736842105263153E-2</v>
      </c>
      <c r="I13" s="3">
        <f t="shared" si="24"/>
        <v>1349</v>
      </c>
      <c r="J13" s="31">
        <f t="shared" si="25"/>
        <v>0</v>
      </c>
      <c r="K13" s="31">
        <f t="shared" si="1"/>
        <v>1349</v>
      </c>
      <c r="L13" s="31">
        <f t="shared" si="2"/>
        <v>24</v>
      </c>
      <c r="M13" s="1">
        <f t="shared" si="3"/>
        <v>0.24</v>
      </c>
      <c r="N13" s="13"/>
      <c r="O13" s="27">
        <f t="shared" si="26"/>
        <v>19000</v>
      </c>
      <c r="P13" s="3">
        <f t="shared" si="27"/>
        <v>1392</v>
      </c>
      <c r="Q13" s="1">
        <f t="shared" si="89"/>
        <v>7.3263157894736836E-2</v>
      </c>
      <c r="R13" s="3">
        <f t="shared" si="28"/>
        <v>0</v>
      </c>
      <c r="S13" s="1">
        <f t="shared" si="29"/>
        <v>0</v>
      </c>
      <c r="T13" s="36">
        <f t="shared" si="101"/>
        <v>1392</v>
      </c>
      <c r="U13" s="41">
        <f t="shared" si="4"/>
        <v>7.3263157894736836E-2</v>
      </c>
      <c r="V13" s="3">
        <f t="shared" si="5"/>
        <v>1417</v>
      </c>
      <c r="W13" s="31">
        <f t="shared" si="6"/>
        <v>0</v>
      </c>
      <c r="X13" s="31">
        <f t="shared" si="7"/>
        <v>1417</v>
      </c>
      <c r="Y13" s="31">
        <f t="shared" si="8"/>
        <v>25</v>
      </c>
      <c r="Z13" s="1">
        <f t="shared" si="9"/>
        <v>0.25</v>
      </c>
      <c r="AA13" s="13"/>
      <c r="AB13" s="27">
        <f t="shared" si="31"/>
        <v>19000</v>
      </c>
      <c r="AC13" s="3">
        <f t="shared" si="32"/>
        <v>1476</v>
      </c>
      <c r="AD13" s="1">
        <f t="shared" si="90"/>
        <v>7.7684210526315786E-2</v>
      </c>
      <c r="AE13" s="3">
        <f t="shared" si="10"/>
        <v>0</v>
      </c>
      <c r="AF13" s="1">
        <f t="shared" si="33"/>
        <v>0</v>
      </c>
      <c r="AG13" s="3">
        <f t="shared" si="102"/>
        <v>1476</v>
      </c>
      <c r="AH13" s="1">
        <f t="shared" si="11"/>
        <v>7.7684210526315786E-2</v>
      </c>
      <c r="AI13" s="13"/>
      <c r="AJ13" s="27">
        <f t="shared" si="35"/>
        <v>19000</v>
      </c>
      <c r="AK13" s="3">
        <f t="shared" si="36"/>
        <v>1703</v>
      </c>
      <c r="AL13" s="1">
        <f t="shared" si="91"/>
        <v>8.9631578947368423E-2</v>
      </c>
      <c r="AM13" s="3">
        <f t="shared" si="37"/>
        <v>0</v>
      </c>
      <c r="AN13" s="1">
        <f t="shared" ref="AN13" si="107">AM13/AJ13</f>
        <v>0</v>
      </c>
      <c r="AO13" s="3">
        <f t="shared" ref="AO13" si="108">AM13+AK13</f>
        <v>1703</v>
      </c>
      <c r="AP13" s="1">
        <f t="shared" ref="AP13" si="109">AO13/AJ13</f>
        <v>8.9631578947368423E-2</v>
      </c>
      <c r="AQ13" s="13"/>
      <c r="AR13" s="5">
        <v>90000</v>
      </c>
      <c r="AS13" s="3">
        <f t="shared" si="72"/>
        <v>28463</v>
      </c>
      <c r="AT13" s="1">
        <f t="shared" si="40"/>
        <v>0.31625555555555557</v>
      </c>
      <c r="AU13" s="3">
        <f t="shared" si="41"/>
        <v>1369.3330000000001</v>
      </c>
      <c r="AV13" s="1">
        <f t="shared" si="42"/>
        <v>1.5214811111111112E-2</v>
      </c>
      <c r="AW13" s="3">
        <f t="shared" si="82"/>
        <v>29832.332999999999</v>
      </c>
      <c r="AX13" s="1">
        <f t="shared" si="43"/>
        <v>0.33147036666666663</v>
      </c>
      <c r="AY13" s="13"/>
      <c r="AZ13" s="5">
        <v>90000</v>
      </c>
      <c r="BA13" s="3">
        <f t="shared" si="13"/>
        <v>28663</v>
      </c>
      <c r="BB13" s="1">
        <f t="shared" si="44"/>
        <v>0.3184777777777778</v>
      </c>
      <c r="BC13" s="3">
        <f t="shared" si="45"/>
        <v>1393.133</v>
      </c>
      <c r="BD13" s="1">
        <f t="shared" si="46"/>
        <v>1.5479255555555555E-2</v>
      </c>
      <c r="BE13" s="3">
        <f t="shared" si="47"/>
        <v>30056.133000000002</v>
      </c>
      <c r="BF13" s="1">
        <f t="shared" si="48"/>
        <v>0.33395703333333338</v>
      </c>
      <c r="BG13" s="13"/>
      <c r="BH13" s="5">
        <v>90000</v>
      </c>
      <c r="BI13" s="3">
        <f t="shared" si="49"/>
        <v>28836</v>
      </c>
      <c r="BJ13" s="1">
        <f t="shared" si="50"/>
        <v>0.32040000000000002</v>
      </c>
      <c r="BK13" s="3">
        <f t="shared" si="51"/>
        <v>1585.98</v>
      </c>
      <c r="BL13" s="1">
        <f t="shared" si="50"/>
        <v>1.7621999999999999E-2</v>
      </c>
      <c r="BM13" s="3">
        <f t="shared" si="52"/>
        <v>30421.98</v>
      </c>
      <c r="BN13" s="1">
        <f t="shared" ref="BN13" si="110">BM13/$BH13</f>
        <v>0.33802199999999999</v>
      </c>
      <c r="BO13" s="13"/>
      <c r="BP13" s="5">
        <v>90000</v>
      </c>
      <c r="BQ13" s="3">
        <f t="shared" si="84"/>
        <v>29019</v>
      </c>
      <c r="BR13" s="1">
        <f t="shared" si="78"/>
        <v>0.32243333333333335</v>
      </c>
      <c r="BS13" s="3">
        <f t="shared" si="54"/>
        <v>1596.0450000000001</v>
      </c>
      <c r="BT13" s="1">
        <f t="shared" si="79"/>
        <v>1.7733833333333334E-2</v>
      </c>
      <c r="BU13" s="3">
        <f t="shared" si="55"/>
        <v>30615.044999999998</v>
      </c>
      <c r="BV13" s="1">
        <f t="shared" si="74"/>
        <v>0.34016716666666663</v>
      </c>
      <c r="BW13" s="13"/>
      <c r="BX13" s="5">
        <v>90000</v>
      </c>
      <c r="BY13" s="3">
        <f t="shared" si="14"/>
        <v>29178</v>
      </c>
      <c r="BZ13" s="1">
        <f t="shared" si="85"/>
        <v>0.32419999999999999</v>
      </c>
      <c r="CA13" s="3">
        <f t="shared" si="56"/>
        <v>1604.79</v>
      </c>
      <c r="CB13" s="1">
        <f t="shared" si="57"/>
        <v>1.7831E-2</v>
      </c>
      <c r="CC13" s="3">
        <f t="shared" si="58"/>
        <v>30782.79</v>
      </c>
      <c r="CD13" s="1">
        <f t="shared" si="59"/>
        <v>0.34203100000000003</v>
      </c>
      <c r="CE13" s="13"/>
      <c r="CF13" s="5">
        <v>90000</v>
      </c>
      <c r="CG13" s="3">
        <f t="shared" si="60"/>
        <v>29324</v>
      </c>
      <c r="CH13" s="1">
        <f t="shared" si="61"/>
        <v>0.32582222222222224</v>
      </c>
      <c r="CI13" s="3">
        <f t="shared" si="62"/>
        <v>1612.82</v>
      </c>
      <c r="CJ13" s="1">
        <f t="shared" si="63"/>
        <v>1.7920222222222223E-2</v>
      </c>
      <c r="CK13" s="3">
        <f t="shared" si="64"/>
        <v>30936.82</v>
      </c>
      <c r="CL13" s="1">
        <f t="shared" si="65"/>
        <v>0.34374244444444446</v>
      </c>
      <c r="CM13" s="13"/>
      <c r="CN13" s="5">
        <v>90000</v>
      </c>
      <c r="CO13" s="3">
        <f t="shared" si="66"/>
        <v>29405</v>
      </c>
      <c r="CP13" s="1">
        <f t="shared" si="105"/>
        <v>0.32672222222222225</v>
      </c>
      <c r="CQ13" s="3">
        <f t="shared" si="80"/>
        <v>1617.2750000000001</v>
      </c>
      <c r="CR13" s="1">
        <f t="shared" si="67"/>
        <v>1.7969722222222224E-2</v>
      </c>
      <c r="CS13" s="3">
        <f t="shared" si="75"/>
        <v>31022.275000000001</v>
      </c>
      <c r="CT13" s="1">
        <f t="shared" si="68"/>
        <v>0.34469194444444445</v>
      </c>
      <c r="CU13" s="13"/>
      <c r="CV13" s="5">
        <v>90000</v>
      </c>
      <c r="CW13" s="3">
        <f t="shared" si="16"/>
        <v>29538</v>
      </c>
      <c r="CX13" s="1">
        <f t="shared" si="17"/>
        <v>0.32819999999999999</v>
      </c>
      <c r="CY13" s="3">
        <f t="shared" si="69"/>
        <v>1624.59</v>
      </c>
      <c r="CZ13" s="1">
        <f t="shared" si="18"/>
        <v>1.8050999999999998E-2</v>
      </c>
      <c r="DA13" s="3">
        <f t="shared" si="70"/>
        <v>31162.59</v>
      </c>
      <c r="DB13" s="1">
        <f t="shared" ref="DB13" si="111">DA13/$CV13</f>
        <v>0.34625099999999998</v>
      </c>
      <c r="DC13" s="13"/>
    </row>
    <row r="14" spans="1:107" x14ac:dyDescent="0.25">
      <c r="A14" s="13"/>
      <c r="B14" s="5">
        <f>B12+2000</f>
        <v>20000</v>
      </c>
      <c r="C14" s="3">
        <f t="shared" si="20"/>
        <v>1570</v>
      </c>
      <c r="D14" s="1">
        <f t="shared" si="87"/>
        <v>7.85E-2</v>
      </c>
      <c r="E14" s="3">
        <f t="shared" si="21"/>
        <v>0</v>
      </c>
      <c r="F14" s="1">
        <f t="shared" si="22"/>
        <v>0</v>
      </c>
      <c r="G14" s="36">
        <f t="shared" si="100"/>
        <v>1570</v>
      </c>
      <c r="H14" s="41">
        <f t="shared" si="0"/>
        <v>7.85E-2</v>
      </c>
      <c r="I14" s="3">
        <f t="shared" si="24"/>
        <v>1595</v>
      </c>
      <c r="J14" s="31">
        <f t="shared" si="25"/>
        <v>0</v>
      </c>
      <c r="K14" s="31">
        <f t="shared" si="1"/>
        <v>1595</v>
      </c>
      <c r="L14" s="31">
        <f t="shared" si="2"/>
        <v>25</v>
      </c>
      <c r="M14" s="1">
        <f t="shared" si="3"/>
        <v>0.25</v>
      </c>
      <c r="N14" s="13"/>
      <c r="O14" s="5">
        <f>O12+2000</f>
        <v>20000</v>
      </c>
      <c r="P14" s="3">
        <f t="shared" si="27"/>
        <v>1639</v>
      </c>
      <c r="Q14" s="1">
        <f t="shared" si="89"/>
        <v>8.1949999999999995E-2</v>
      </c>
      <c r="R14" s="3">
        <f t="shared" si="28"/>
        <v>0</v>
      </c>
      <c r="S14" s="1">
        <f t="shared" si="29"/>
        <v>0</v>
      </c>
      <c r="T14" s="36">
        <f t="shared" si="101"/>
        <v>1639</v>
      </c>
      <c r="U14" s="41">
        <f t="shared" si="4"/>
        <v>8.1949999999999995E-2</v>
      </c>
      <c r="V14" s="3">
        <f t="shared" si="5"/>
        <v>1664</v>
      </c>
      <c r="W14" s="31">
        <f t="shared" si="6"/>
        <v>0</v>
      </c>
      <c r="X14" s="31">
        <f t="shared" si="7"/>
        <v>1664</v>
      </c>
      <c r="Y14" s="31">
        <f t="shared" si="8"/>
        <v>25</v>
      </c>
      <c r="Z14" s="1">
        <f t="shared" si="9"/>
        <v>0.25</v>
      </c>
      <c r="AA14" s="13"/>
      <c r="AB14" s="5">
        <f>AB12+2000</f>
        <v>20000</v>
      </c>
      <c r="AC14" s="3">
        <f t="shared" si="32"/>
        <v>1725</v>
      </c>
      <c r="AD14" s="1">
        <f t="shared" si="90"/>
        <v>8.6249999999999993E-2</v>
      </c>
      <c r="AE14" s="3">
        <f t="shared" si="10"/>
        <v>0</v>
      </c>
      <c r="AF14" s="1">
        <f t="shared" si="33"/>
        <v>0</v>
      </c>
      <c r="AG14" s="3">
        <f t="shared" si="102"/>
        <v>1725</v>
      </c>
      <c r="AH14" s="1">
        <f t="shared" si="11"/>
        <v>8.6249999999999993E-2</v>
      </c>
      <c r="AI14" s="13"/>
      <c r="AJ14" s="5">
        <f>AJ12+2000</f>
        <v>20000</v>
      </c>
      <c r="AK14" s="3">
        <f t="shared" si="36"/>
        <v>1956</v>
      </c>
      <c r="AL14" s="1">
        <f t="shared" si="91"/>
        <v>9.7799999999999998E-2</v>
      </c>
      <c r="AM14" s="3">
        <f t="shared" si="37"/>
        <v>0</v>
      </c>
      <c r="AN14" s="1">
        <f t="shared" si="92"/>
        <v>0</v>
      </c>
      <c r="AO14" s="3">
        <f t="shared" si="103"/>
        <v>1956</v>
      </c>
      <c r="AP14" s="1">
        <f t="shared" si="93"/>
        <v>9.7799999999999998E-2</v>
      </c>
      <c r="AQ14" s="13"/>
      <c r="AR14" s="5">
        <v>100000</v>
      </c>
      <c r="AS14" s="3">
        <f>IF(AR14&lt;=10347,0,IF(AR14&lt;=14926,INT((1088.67*(AR14-10347)/10000+1400)*(AR14-10347)/10000),IF(AR14&lt;=58596,INT((206.43*(AR14-14926)/10000+2397)*(AR14-14926)/10000+869.32),IF(AR14&lt;=277825,INT(AR14*0.42-9336.45),INT(AR14*0.45-17671.2)))))</f>
        <v>32663</v>
      </c>
      <c r="AT14" s="1">
        <f t="shared" si="40"/>
        <v>0.32662999999999998</v>
      </c>
      <c r="AU14" s="3">
        <f t="shared" si="41"/>
        <v>1796.4649999999999</v>
      </c>
      <c r="AV14" s="1">
        <f t="shared" si="42"/>
        <v>1.7964649999999999E-2</v>
      </c>
      <c r="AW14" s="3">
        <f t="shared" si="82"/>
        <v>34459.464999999997</v>
      </c>
      <c r="AX14" s="1">
        <f t="shared" si="43"/>
        <v>0.34459464999999995</v>
      </c>
      <c r="AY14" s="13"/>
      <c r="AZ14" s="5">
        <v>100000</v>
      </c>
      <c r="BA14" s="3">
        <f t="shared" si="13"/>
        <v>32863</v>
      </c>
      <c r="BB14" s="1">
        <f t="shared" si="44"/>
        <v>0.32862999999999998</v>
      </c>
      <c r="BC14" s="3">
        <f t="shared" si="45"/>
        <v>1807.4649999999999</v>
      </c>
      <c r="BD14" s="1">
        <f t="shared" si="46"/>
        <v>1.8074649999999998E-2</v>
      </c>
      <c r="BE14" s="3">
        <f t="shared" si="47"/>
        <v>34670.464999999997</v>
      </c>
      <c r="BF14" s="1">
        <f t="shared" si="48"/>
        <v>0.34670464999999995</v>
      </c>
      <c r="BG14" s="13"/>
      <c r="BH14" s="5">
        <v>100000</v>
      </c>
      <c r="BI14" s="3">
        <f t="shared" si="49"/>
        <v>33036</v>
      </c>
      <c r="BJ14" s="1">
        <f t="shared" si="50"/>
        <v>0.33035999999999999</v>
      </c>
      <c r="BK14" s="3">
        <f t="shared" si="51"/>
        <v>1816.98</v>
      </c>
      <c r="BL14" s="1">
        <f t="shared" si="50"/>
        <v>1.81698E-2</v>
      </c>
      <c r="BM14" s="3">
        <f t="shared" si="52"/>
        <v>34852.980000000003</v>
      </c>
      <c r="BN14" s="1">
        <f t="shared" ref="BN14" si="112">BM14/$BH14</f>
        <v>0.34852980000000006</v>
      </c>
      <c r="BO14" s="13"/>
      <c r="BP14" s="5">
        <v>100000</v>
      </c>
      <c r="BQ14" s="3">
        <f t="shared" si="84"/>
        <v>33219</v>
      </c>
      <c r="BR14" s="1">
        <f t="shared" si="78"/>
        <v>0.33218999999999999</v>
      </c>
      <c r="BS14" s="3">
        <f t="shared" si="54"/>
        <v>1827.0450000000001</v>
      </c>
      <c r="BT14" s="1">
        <f t="shared" si="79"/>
        <v>1.8270450000000001E-2</v>
      </c>
      <c r="BU14" s="3">
        <f t="shared" si="55"/>
        <v>35046.044999999998</v>
      </c>
      <c r="BV14" s="1">
        <f t="shared" si="74"/>
        <v>0.35046044999999998</v>
      </c>
      <c r="BW14" s="13"/>
      <c r="BX14" s="5">
        <v>100000</v>
      </c>
      <c r="BY14" s="3">
        <f t="shared" si="14"/>
        <v>33378</v>
      </c>
      <c r="BZ14" s="1">
        <f t="shared" si="85"/>
        <v>0.33378000000000002</v>
      </c>
      <c r="CA14" s="3">
        <f t="shared" si="56"/>
        <v>1835.79</v>
      </c>
      <c r="CB14" s="1">
        <f t="shared" si="57"/>
        <v>1.83579E-2</v>
      </c>
      <c r="CC14" s="3">
        <f t="shared" si="58"/>
        <v>35213.79</v>
      </c>
      <c r="CD14" s="1">
        <f t="shared" si="59"/>
        <v>0.3521379</v>
      </c>
      <c r="CE14" s="13"/>
      <c r="CF14" s="5">
        <v>100000</v>
      </c>
      <c r="CG14" s="3">
        <f t="shared" si="60"/>
        <v>33524</v>
      </c>
      <c r="CH14" s="1">
        <f t="shared" si="61"/>
        <v>0.33523999999999998</v>
      </c>
      <c r="CI14" s="3">
        <f t="shared" si="62"/>
        <v>1843.82</v>
      </c>
      <c r="CJ14" s="1">
        <f t="shared" si="63"/>
        <v>1.8438199999999998E-2</v>
      </c>
      <c r="CK14" s="3">
        <f t="shared" si="64"/>
        <v>35367.82</v>
      </c>
      <c r="CL14" s="1">
        <f t="shared" si="65"/>
        <v>0.3536782</v>
      </c>
      <c r="CM14" s="13"/>
      <c r="CN14" s="5">
        <v>100000</v>
      </c>
      <c r="CO14" s="3">
        <f t="shared" si="66"/>
        <v>33605</v>
      </c>
      <c r="CP14" s="1">
        <f t="shared" si="105"/>
        <v>0.33605000000000002</v>
      </c>
      <c r="CQ14" s="3">
        <f t="shared" si="80"/>
        <v>1848.2750000000001</v>
      </c>
      <c r="CR14" s="1">
        <f t="shared" si="67"/>
        <v>1.8482749999999999E-2</v>
      </c>
      <c r="CS14" s="3">
        <f t="shared" si="75"/>
        <v>35453.275000000001</v>
      </c>
      <c r="CT14" s="1">
        <f t="shared" si="68"/>
        <v>0.35453275000000001</v>
      </c>
      <c r="CU14" s="13"/>
      <c r="CV14" s="5">
        <v>100000</v>
      </c>
      <c r="CW14" s="3">
        <f t="shared" si="16"/>
        <v>33738</v>
      </c>
      <c r="CX14" s="1">
        <f t="shared" si="17"/>
        <v>0.33738000000000001</v>
      </c>
      <c r="CY14" s="3">
        <f t="shared" si="69"/>
        <v>1855.59</v>
      </c>
      <c r="CZ14" s="1">
        <f t="shared" si="18"/>
        <v>1.85559E-2</v>
      </c>
      <c r="DA14" s="3">
        <f t="shared" si="70"/>
        <v>35593.589999999997</v>
      </c>
      <c r="DB14" s="1">
        <f t="shared" ref="DB14" si="113">DA14/$CV14</f>
        <v>0.35593589999999997</v>
      </c>
      <c r="DC14" s="13"/>
    </row>
    <row r="15" spans="1:107" x14ac:dyDescent="0.25">
      <c r="A15" s="13"/>
      <c r="B15" s="5">
        <f t="shared" ref="B15:B20" si="114">B14+5000</f>
        <v>25000</v>
      </c>
      <c r="C15" s="3">
        <f t="shared" si="20"/>
        <v>2850</v>
      </c>
      <c r="D15" s="1">
        <f t="shared" si="87"/>
        <v>0.114</v>
      </c>
      <c r="E15" s="3">
        <f t="shared" si="21"/>
        <v>0</v>
      </c>
      <c r="F15" s="1">
        <f t="shared" si="22"/>
        <v>0</v>
      </c>
      <c r="G15" s="36">
        <f t="shared" si="100"/>
        <v>2850</v>
      </c>
      <c r="H15" s="41">
        <f t="shared" si="0"/>
        <v>0.114</v>
      </c>
      <c r="I15" s="3">
        <f t="shared" si="24"/>
        <v>2877</v>
      </c>
      <c r="J15" s="31">
        <f t="shared" si="25"/>
        <v>0</v>
      </c>
      <c r="K15" s="31">
        <f t="shared" si="1"/>
        <v>2877</v>
      </c>
      <c r="L15" s="31">
        <f t="shared" si="2"/>
        <v>27</v>
      </c>
      <c r="M15" s="1">
        <f t="shared" si="3"/>
        <v>0.27</v>
      </c>
      <c r="N15" s="13"/>
      <c r="O15" s="5">
        <f t="shared" ref="O15:O20" si="115">O14+5000</f>
        <v>25000</v>
      </c>
      <c r="P15" s="3">
        <f t="shared" si="27"/>
        <v>2927</v>
      </c>
      <c r="Q15" s="1">
        <f t="shared" si="89"/>
        <v>0.11708</v>
      </c>
      <c r="R15" s="3">
        <f t="shared" si="28"/>
        <v>0</v>
      </c>
      <c r="S15" s="1">
        <f t="shared" si="29"/>
        <v>0</v>
      </c>
      <c r="T15" s="36">
        <f t="shared" si="101"/>
        <v>2927</v>
      </c>
      <c r="U15" s="41">
        <f t="shared" si="4"/>
        <v>0.11708</v>
      </c>
      <c r="V15" s="3">
        <f t="shared" si="5"/>
        <v>2954</v>
      </c>
      <c r="W15" s="31">
        <f t="shared" si="6"/>
        <v>0</v>
      </c>
      <c r="X15" s="31">
        <f t="shared" si="7"/>
        <v>2954</v>
      </c>
      <c r="Y15" s="31">
        <f t="shared" si="8"/>
        <v>27</v>
      </c>
      <c r="Z15" s="1">
        <f t="shared" si="9"/>
        <v>0.27</v>
      </c>
      <c r="AA15" s="13"/>
      <c r="AB15" s="5">
        <f t="shared" ref="AB15:AB20" si="116">AB14+5000</f>
        <v>25000</v>
      </c>
      <c r="AC15" s="3">
        <f t="shared" si="32"/>
        <v>3023</v>
      </c>
      <c r="AD15" s="1">
        <f t="shared" si="90"/>
        <v>0.12092</v>
      </c>
      <c r="AE15" s="3">
        <f t="shared" si="10"/>
        <v>0</v>
      </c>
      <c r="AF15" s="1">
        <f t="shared" si="33"/>
        <v>0</v>
      </c>
      <c r="AG15" s="3">
        <f t="shared" si="102"/>
        <v>3023</v>
      </c>
      <c r="AH15" s="1">
        <f t="shared" si="11"/>
        <v>0.12092</v>
      </c>
      <c r="AI15" s="13"/>
      <c r="AJ15" s="5">
        <f t="shared" ref="AJ15:AJ20" si="117">AJ14+5000</f>
        <v>25000</v>
      </c>
      <c r="AK15" s="3">
        <f t="shared" si="36"/>
        <v>3280</v>
      </c>
      <c r="AL15" s="1">
        <f t="shared" si="91"/>
        <v>0.13120000000000001</v>
      </c>
      <c r="AM15" s="3">
        <f t="shared" si="37"/>
        <v>0</v>
      </c>
      <c r="AN15" s="1">
        <f t="shared" si="92"/>
        <v>0</v>
      </c>
      <c r="AO15" s="3">
        <f t="shared" si="103"/>
        <v>3280</v>
      </c>
      <c r="AP15" s="1">
        <f t="shared" si="93"/>
        <v>0.13120000000000001</v>
      </c>
      <c r="AQ15" s="13"/>
      <c r="AR15" s="5">
        <v>150000</v>
      </c>
      <c r="AS15" s="3">
        <f t="shared" si="72"/>
        <v>53663</v>
      </c>
      <c r="AT15" s="1">
        <f t="shared" si="40"/>
        <v>0.35775333333333331</v>
      </c>
      <c r="AU15" s="3">
        <f t="shared" si="41"/>
        <v>2951.4650000000001</v>
      </c>
      <c r="AV15" s="1">
        <f t="shared" si="42"/>
        <v>1.9676433333333333E-2</v>
      </c>
      <c r="AW15" s="3">
        <f t="shared" si="82"/>
        <v>56614.464999999997</v>
      </c>
      <c r="AX15" s="1">
        <f t="shared" si="43"/>
        <v>0.37742976666666667</v>
      </c>
      <c r="AY15" s="13"/>
      <c r="AZ15" s="5">
        <v>150000</v>
      </c>
      <c r="BA15" s="3">
        <f t="shared" si="13"/>
        <v>53863</v>
      </c>
      <c r="BB15" s="1">
        <f t="shared" si="44"/>
        <v>0.35908666666666667</v>
      </c>
      <c r="BC15" s="3">
        <f t="shared" si="45"/>
        <v>2962.4650000000001</v>
      </c>
      <c r="BD15" s="1">
        <f t="shared" si="46"/>
        <v>1.9749766666666668E-2</v>
      </c>
      <c r="BE15" s="3">
        <f t="shared" si="47"/>
        <v>56825.464999999997</v>
      </c>
      <c r="BF15" s="1">
        <f t="shared" si="48"/>
        <v>0.37883643333333333</v>
      </c>
      <c r="BG15" s="13"/>
      <c r="BH15" s="5">
        <v>150000</v>
      </c>
      <c r="BI15" s="3">
        <f t="shared" si="49"/>
        <v>54036</v>
      </c>
      <c r="BJ15" s="1">
        <f t="shared" si="50"/>
        <v>0.36024</v>
      </c>
      <c r="BK15" s="3">
        <f t="shared" si="51"/>
        <v>2971.98</v>
      </c>
      <c r="BL15" s="1">
        <f t="shared" si="50"/>
        <v>1.98132E-2</v>
      </c>
      <c r="BM15" s="3">
        <f t="shared" si="52"/>
        <v>57007.98</v>
      </c>
      <c r="BN15" s="1">
        <f t="shared" ref="BN15" si="118">BM15/$BH15</f>
        <v>0.38005320000000004</v>
      </c>
      <c r="BO15" s="13"/>
      <c r="BP15" s="5">
        <v>150000</v>
      </c>
      <c r="BQ15" s="3">
        <f t="shared" si="84"/>
        <v>54219</v>
      </c>
      <c r="BR15" s="1">
        <f t="shared" si="78"/>
        <v>0.36146</v>
      </c>
      <c r="BS15" s="3">
        <f t="shared" si="54"/>
        <v>2982.0450000000001</v>
      </c>
      <c r="BT15" s="1">
        <f t="shared" si="79"/>
        <v>1.98803E-2</v>
      </c>
      <c r="BU15" s="3">
        <f t="shared" si="55"/>
        <v>57201.044999999998</v>
      </c>
      <c r="BV15" s="1">
        <f t="shared" si="74"/>
        <v>0.38134029999999997</v>
      </c>
      <c r="BW15" s="13"/>
      <c r="BX15" s="5">
        <v>150000</v>
      </c>
      <c r="BY15" s="3">
        <f t="shared" si="14"/>
        <v>54378</v>
      </c>
      <c r="BZ15" s="1">
        <f t="shared" si="85"/>
        <v>0.36252000000000001</v>
      </c>
      <c r="CA15" s="3">
        <f t="shared" si="56"/>
        <v>2990.79</v>
      </c>
      <c r="CB15" s="1">
        <f t="shared" si="57"/>
        <v>1.9938600000000001E-2</v>
      </c>
      <c r="CC15" s="3">
        <f t="shared" si="58"/>
        <v>57368.79</v>
      </c>
      <c r="CD15" s="1">
        <f t="shared" si="59"/>
        <v>0.38245859999999998</v>
      </c>
      <c r="CE15" s="13"/>
      <c r="CF15" s="5">
        <v>150000</v>
      </c>
      <c r="CG15" s="3">
        <f t="shared" si="60"/>
        <v>54524</v>
      </c>
      <c r="CH15" s="1">
        <f t="shared" si="61"/>
        <v>0.36349333333333333</v>
      </c>
      <c r="CI15" s="3">
        <f t="shared" si="62"/>
        <v>2998.82</v>
      </c>
      <c r="CJ15" s="1">
        <f t="shared" si="63"/>
        <v>1.9992133333333335E-2</v>
      </c>
      <c r="CK15" s="3">
        <f t="shared" si="64"/>
        <v>57522.82</v>
      </c>
      <c r="CL15" s="1">
        <f t="shared" si="65"/>
        <v>0.38348546666666666</v>
      </c>
      <c r="CM15" s="13"/>
      <c r="CN15" s="5">
        <v>150000</v>
      </c>
      <c r="CO15" s="3">
        <f t="shared" si="66"/>
        <v>54605</v>
      </c>
      <c r="CP15" s="1">
        <f t="shared" si="105"/>
        <v>0.36403333333333332</v>
      </c>
      <c r="CQ15" s="3">
        <f t="shared" si="80"/>
        <v>3003.2750000000001</v>
      </c>
      <c r="CR15" s="1">
        <f t="shared" si="67"/>
        <v>2.0021833333333332E-2</v>
      </c>
      <c r="CS15" s="3">
        <f t="shared" si="75"/>
        <v>57608.275000000001</v>
      </c>
      <c r="CT15" s="1">
        <f t="shared" si="68"/>
        <v>0.38405516666666667</v>
      </c>
      <c r="CU15" s="13"/>
      <c r="CV15" s="5">
        <v>150000</v>
      </c>
      <c r="CW15" s="3">
        <f t="shared" si="16"/>
        <v>54738</v>
      </c>
      <c r="CX15" s="1">
        <f t="shared" si="17"/>
        <v>0.36492000000000002</v>
      </c>
      <c r="CY15" s="3">
        <f t="shared" si="69"/>
        <v>3010.59</v>
      </c>
      <c r="CZ15" s="1">
        <f t="shared" si="18"/>
        <v>2.0070600000000001E-2</v>
      </c>
      <c r="DA15" s="3">
        <f t="shared" si="70"/>
        <v>57748.59</v>
      </c>
      <c r="DB15" s="1">
        <f t="shared" ref="DB15" si="119">DA15/$CV15</f>
        <v>0.38499059999999996</v>
      </c>
      <c r="DC15" s="13"/>
    </row>
    <row r="16" spans="1:107" x14ac:dyDescent="0.25">
      <c r="A16" s="13"/>
      <c r="B16" s="5">
        <f t="shared" si="114"/>
        <v>30000</v>
      </c>
      <c r="C16" s="3">
        <f t="shared" si="20"/>
        <v>4217</v>
      </c>
      <c r="D16" s="1">
        <f t="shared" si="87"/>
        <v>0.14056666666666667</v>
      </c>
      <c r="E16" s="3">
        <f t="shared" si="21"/>
        <v>0</v>
      </c>
      <c r="F16" s="1">
        <f t="shared" si="22"/>
        <v>0</v>
      </c>
      <c r="G16" s="36">
        <f t="shared" si="100"/>
        <v>4217</v>
      </c>
      <c r="H16" s="41">
        <f t="shared" si="0"/>
        <v>0.14056666666666667</v>
      </c>
      <c r="I16" s="3">
        <f t="shared" si="24"/>
        <v>4245</v>
      </c>
      <c r="J16" s="31">
        <f t="shared" si="25"/>
        <v>0</v>
      </c>
      <c r="K16" s="31">
        <f t="shared" si="1"/>
        <v>4245</v>
      </c>
      <c r="L16" s="31">
        <f t="shared" si="2"/>
        <v>28</v>
      </c>
      <c r="M16" s="1">
        <f t="shared" si="3"/>
        <v>0.28000000000000003</v>
      </c>
      <c r="N16" s="13"/>
      <c r="O16" s="5">
        <f t="shared" si="115"/>
        <v>30000</v>
      </c>
      <c r="P16" s="3">
        <f t="shared" si="27"/>
        <v>4303</v>
      </c>
      <c r="Q16" s="1">
        <f t="shared" si="89"/>
        <v>0.14343333333333333</v>
      </c>
      <c r="R16" s="3">
        <f t="shared" si="28"/>
        <v>0</v>
      </c>
      <c r="S16" s="1">
        <f t="shared" si="29"/>
        <v>0</v>
      </c>
      <c r="T16" s="36">
        <f t="shared" si="101"/>
        <v>4303</v>
      </c>
      <c r="U16" s="41">
        <f t="shared" si="4"/>
        <v>0.14343333333333333</v>
      </c>
      <c r="V16" s="3">
        <f t="shared" si="5"/>
        <v>4331</v>
      </c>
      <c r="W16" s="31">
        <f t="shared" si="6"/>
        <v>0</v>
      </c>
      <c r="X16" s="31">
        <f t="shared" si="7"/>
        <v>4331</v>
      </c>
      <c r="Y16" s="31">
        <f t="shared" si="8"/>
        <v>28</v>
      </c>
      <c r="Z16" s="1">
        <f t="shared" si="9"/>
        <v>0.28000000000000003</v>
      </c>
      <c r="AA16" s="13"/>
      <c r="AB16" s="5">
        <f t="shared" si="116"/>
        <v>30000</v>
      </c>
      <c r="AC16" s="3">
        <f t="shared" si="32"/>
        <v>4412</v>
      </c>
      <c r="AD16" s="1">
        <f t="shared" si="90"/>
        <v>0.14706666666666668</v>
      </c>
      <c r="AE16" s="3">
        <f t="shared" si="10"/>
        <v>0</v>
      </c>
      <c r="AF16" s="1">
        <f t="shared" si="33"/>
        <v>0</v>
      </c>
      <c r="AG16" s="3">
        <f t="shared" si="102"/>
        <v>4412</v>
      </c>
      <c r="AH16" s="1">
        <f t="shared" si="11"/>
        <v>0.14706666666666668</v>
      </c>
      <c r="AI16" s="13"/>
      <c r="AJ16" s="5">
        <f t="shared" si="117"/>
        <v>30000</v>
      </c>
      <c r="AK16" s="3">
        <f t="shared" si="36"/>
        <v>4700</v>
      </c>
      <c r="AL16" s="1">
        <f t="shared" si="91"/>
        <v>0.15666666666666668</v>
      </c>
      <c r="AM16" s="3">
        <f t="shared" si="37"/>
        <v>0</v>
      </c>
      <c r="AN16" s="1">
        <f t="shared" si="92"/>
        <v>0</v>
      </c>
      <c r="AO16" s="3">
        <f t="shared" si="103"/>
        <v>4700</v>
      </c>
      <c r="AP16" s="1">
        <f t="shared" si="93"/>
        <v>0.15666666666666668</v>
      </c>
      <c r="AQ16" s="13"/>
      <c r="AR16" s="5">
        <v>200000</v>
      </c>
      <c r="AS16" s="3">
        <f t="shared" si="72"/>
        <v>74663</v>
      </c>
      <c r="AT16" s="1">
        <f t="shared" si="40"/>
        <v>0.37331500000000001</v>
      </c>
      <c r="AU16" s="3">
        <f t="shared" si="41"/>
        <v>4106.4650000000001</v>
      </c>
      <c r="AV16" s="1">
        <f t="shared" si="42"/>
        <v>2.0532325000000001E-2</v>
      </c>
      <c r="AW16" s="3">
        <f t="shared" si="82"/>
        <v>78769.464999999997</v>
      </c>
      <c r="AX16" s="1">
        <f t="shared" si="43"/>
        <v>0.39384732499999997</v>
      </c>
      <c r="AY16" s="13"/>
      <c r="AZ16" s="5">
        <v>200000</v>
      </c>
      <c r="BA16" s="3">
        <f t="shared" si="13"/>
        <v>74863</v>
      </c>
      <c r="BB16" s="1">
        <f t="shared" si="44"/>
        <v>0.37431500000000001</v>
      </c>
      <c r="BC16" s="3">
        <f t="shared" si="45"/>
        <v>4117.4650000000001</v>
      </c>
      <c r="BD16" s="1">
        <f t="shared" si="46"/>
        <v>2.0587325E-2</v>
      </c>
      <c r="BE16" s="3">
        <f t="shared" si="47"/>
        <v>78980.464999999997</v>
      </c>
      <c r="BF16" s="1">
        <f t="shared" si="48"/>
        <v>0.394902325</v>
      </c>
      <c r="BG16" s="13"/>
      <c r="BH16" s="5">
        <v>200000</v>
      </c>
      <c r="BI16" s="3">
        <f t="shared" si="49"/>
        <v>75036</v>
      </c>
      <c r="BJ16" s="1">
        <f t="shared" si="50"/>
        <v>0.37518000000000001</v>
      </c>
      <c r="BK16" s="3">
        <f t="shared" si="51"/>
        <v>4126.9800000000005</v>
      </c>
      <c r="BL16" s="1">
        <f t="shared" si="50"/>
        <v>2.0634900000000001E-2</v>
      </c>
      <c r="BM16" s="3">
        <f t="shared" si="52"/>
        <v>79162.98</v>
      </c>
      <c r="BN16" s="1">
        <f t="shared" ref="BN16" si="120">BM16/$BH16</f>
        <v>0.39581489999999997</v>
      </c>
      <c r="BO16" s="13"/>
      <c r="BP16" s="5">
        <v>200000</v>
      </c>
      <c r="BQ16" s="3">
        <f t="shared" si="84"/>
        <v>75219</v>
      </c>
      <c r="BR16" s="1">
        <f t="shared" si="78"/>
        <v>0.37609500000000001</v>
      </c>
      <c r="BS16" s="3">
        <f t="shared" si="54"/>
        <v>4137.0450000000001</v>
      </c>
      <c r="BT16" s="1">
        <f t="shared" si="79"/>
        <v>2.0685225000000002E-2</v>
      </c>
      <c r="BU16" s="3">
        <f t="shared" si="55"/>
        <v>79356.044999999998</v>
      </c>
      <c r="BV16" s="1">
        <f t="shared" si="74"/>
        <v>0.39678022499999999</v>
      </c>
      <c r="BW16" s="13"/>
      <c r="BX16" s="5">
        <v>200000</v>
      </c>
      <c r="BY16" s="3">
        <f t="shared" si="14"/>
        <v>75378</v>
      </c>
      <c r="BZ16" s="1">
        <f t="shared" si="85"/>
        <v>0.37689</v>
      </c>
      <c r="CA16" s="3">
        <f t="shared" si="56"/>
        <v>4145.79</v>
      </c>
      <c r="CB16" s="1">
        <f t="shared" si="57"/>
        <v>2.0728949999999999E-2</v>
      </c>
      <c r="CC16" s="3">
        <f t="shared" si="58"/>
        <v>79523.789999999994</v>
      </c>
      <c r="CD16" s="1">
        <f t="shared" si="59"/>
        <v>0.39761894999999997</v>
      </c>
      <c r="CE16" s="13"/>
      <c r="CF16" s="5">
        <v>200000</v>
      </c>
      <c r="CG16" s="3">
        <f t="shared" si="60"/>
        <v>75524</v>
      </c>
      <c r="CH16" s="1">
        <f t="shared" si="61"/>
        <v>0.37762000000000001</v>
      </c>
      <c r="CI16" s="3">
        <f t="shared" si="62"/>
        <v>4153.82</v>
      </c>
      <c r="CJ16" s="1">
        <f t="shared" si="63"/>
        <v>2.0769099999999999E-2</v>
      </c>
      <c r="CK16" s="3">
        <f t="shared" si="64"/>
        <v>79677.820000000007</v>
      </c>
      <c r="CL16" s="1">
        <f t="shared" si="65"/>
        <v>0.39838910000000005</v>
      </c>
      <c r="CM16" s="13"/>
      <c r="CN16" s="5">
        <v>200000</v>
      </c>
      <c r="CO16" s="3">
        <f t="shared" si="66"/>
        <v>75605</v>
      </c>
      <c r="CP16" s="1">
        <f t="shared" si="105"/>
        <v>0.378025</v>
      </c>
      <c r="CQ16" s="3">
        <f t="shared" si="80"/>
        <v>4158.2749999999996</v>
      </c>
      <c r="CR16" s="1">
        <f t="shared" si="67"/>
        <v>2.0791374999999997E-2</v>
      </c>
      <c r="CS16" s="3">
        <f t="shared" si="75"/>
        <v>79763.274999999994</v>
      </c>
      <c r="CT16" s="1">
        <f t="shared" si="68"/>
        <v>0.39881637499999995</v>
      </c>
      <c r="CU16" s="13"/>
      <c r="CV16" s="5">
        <v>200000</v>
      </c>
      <c r="CW16" s="3">
        <f t="shared" si="16"/>
        <v>75738</v>
      </c>
      <c r="CX16" s="1">
        <f t="shared" si="17"/>
        <v>0.37869000000000003</v>
      </c>
      <c r="CY16" s="3">
        <f t="shared" si="69"/>
        <v>4165.59</v>
      </c>
      <c r="CZ16" s="1">
        <f t="shared" si="18"/>
        <v>2.0827950000000001E-2</v>
      </c>
      <c r="DA16" s="3">
        <f t="shared" si="70"/>
        <v>79903.59</v>
      </c>
      <c r="DB16" s="1">
        <f t="shared" ref="DB16" si="121">DA16/$CV16</f>
        <v>0.39951794999999996</v>
      </c>
      <c r="DC16" s="13"/>
    </row>
    <row r="17" spans="1:107" x14ac:dyDescent="0.25">
      <c r="A17" s="13"/>
      <c r="B17" s="5">
        <f t="shared" si="114"/>
        <v>35000</v>
      </c>
      <c r="C17" s="3">
        <f t="shared" si="20"/>
        <v>5670</v>
      </c>
      <c r="D17" s="1">
        <f t="shared" si="87"/>
        <v>0.16200000000000001</v>
      </c>
      <c r="E17" s="3">
        <f t="shared" si="21"/>
        <v>0</v>
      </c>
      <c r="F17" s="1">
        <f t="shared" si="22"/>
        <v>0</v>
      </c>
      <c r="G17" s="36">
        <f t="shared" si="100"/>
        <v>5670</v>
      </c>
      <c r="H17" s="41">
        <f t="shared" si="0"/>
        <v>0.16200000000000001</v>
      </c>
      <c r="I17" s="3">
        <f t="shared" si="24"/>
        <v>5700</v>
      </c>
      <c r="J17" s="31">
        <f t="shared" si="25"/>
        <v>0</v>
      </c>
      <c r="K17" s="31">
        <f t="shared" si="1"/>
        <v>5700</v>
      </c>
      <c r="L17" s="31">
        <f t="shared" si="2"/>
        <v>30</v>
      </c>
      <c r="M17" s="1">
        <f t="shared" si="3"/>
        <v>0.3</v>
      </c>
      <c r="N17" s="13"/>
      <c r="O17" s="5">
        <f t="shared" si="115"/>
        <v>35000</v>
      </c>
      <c r="P17" s="3">
        <f t="shared" si="27"/>
        <v>5768</v>
      </c>
      <c r="Q17" s="1">
        <f t="shared" si="89"/>
        <v>0.1648</v>
      </c>
      <c r="R17" s="3">
        <f t="shared" si="28"/>
        <v>0</v>
      </c>
      <c r="S17" s="1">
        <f t="shared" si="29"/>
        <v>0</v>
      </c>
      <c r="T17" s="36">
        <f t="shared" si="101"/>
        <v>5768</v>
      </c>
      <c r="U17" s="41">
        <f t="shared" si="4"/>
        <v>0.1648</v>
      </c>
      <c r="V17" s="3">
        <f t="shared" si="5"/>
        <v>5798</v>
      </c>
      <c r="W17" s="31">
        <f t="shared" si="6"/>
        <v>0</v>
      </c>
      <c r="X17" s="31">
        <f t="shared" si="7"/>
        <v>5798</v>
      </c>
      <c r="Y17" s="31">
        <f t="shared" si="8"/>
        <v>30</v>
      </c>
      <c r="Z17" s="1">
        <f t="shared" si="9"/>
        <v>0.3</v>
      </c>
      <c r="AA17" s="13"/>
      <c r="AB17" s="5">
        <f t="shared" si="116"/>
        <v>35000</v>
      </c>
      <c r="AC17" s="3">
        <f t="shared" si="32"/>
        <v>5891</v>
      </c>
      <c r="AD17" s="1">
        <f t="shared" si="90"/>
        <v>0.16831428571428572</v>
      </c>
      <c r="AE17" s="3">
        <f t="shared" si="10"/>
        <v>0</v>
      </c>
      <c r="AF17" s="1">
        <f t="shared" si="33"/>
        <v>0</v>
      </c>
      <c r="AG17" s="3">
        <f t="shared" si="102"/>
        <v>5891</v>
      </c>
      <c r="AH17" s="1">
        <f t="shared" si="11"/>
        <v>0.16831428571428572</v>
      </c>
      <c r="AI17" s="13"/>
      <c r="AJ17" s="5">
        <f t="shared" si="117"/>
        <v>35000</v>
      </c>
      <c r="AK17" s="3">
        <f t="shared" si="36"/>
        <v>6216</v>
      </c>
      <c r="AL17" s="1">
        <f t="shared" si="91"/>
        <v>0.17760000000000001</v>
      </c>
      <c r="AM17" s="3">
        <f>IF(AK17&lt;=17543,0,MIN((AK17-17543)*11.9%,AK17*5.5%))</f>
        <v>0</v>
      </c>
      <c r="AN17" s="1">
        <f t="shared" si="92"/>
        <v>0</v>
      </c>
      <c r="AO17" s="3">
        <f t="shared" si="103"/>
        <v>6216</v>
      </c>
      <c r="AP17" s="1">
        <f t="shared" si="93"/>
        <v>0.17760000000000001</v>
      </c>
      <c r="AQ17" s="13"/>
      <c r="AR17" s="5">
        <v>300000</v>
      </c>
      <c r="AS17" s="3">
        <f t="shared" si="72"/>
        <v>117328</v>
      </c>
      <c r="AT17" s="1">
        <f t="shared" si="40"/>
        <v>0.39109333333333335</v>
      </c>
      <c r="AU17" s="3">
        <f t="shared" si="41"/>
        <v>6453.04</v>
      </c>
      <c r="AV17" s="1">
        <f t="shared" si="42"/>
        <v>2.1510133333333334E-2</v>
      </c>
      <c r="AW17" s="3">
        <f t="shared" si="82"/>
        <v>123781.04</v>
      </c>
      <c r="AX17" s="1">
        <f t="shared" si="43"/>
        <v>0.41260346666666664</v>
      </c>
      <c r="AY17" s="13"/>
      <c r="AZ17" s="5">
        <v>300000</v>
      </c>
      <c r="BA17" s="3">
        <f t="shared" si="13"/>
        <v>117625</v>
      </c>
      <c r="BB17" s="1">
        <f t="shared" si="44"/>
        <v>0.39208333333333334</v>
      </c>
      <c r="BC17" s="3">
        <f t="shared" si="45"/>
        <v>6469.375</v>
      </c>
      <c r="BD17" s="1">
        <f t="shared" si="46"/>
        <v>2.1564583333333335E-2</v>
      </c>
      <c r="BE17" s="3">
        <f t="shared" si="47"/>
        <v>124094.375</v>
      </c>
      <c r="BF17" s="1">
        <f t="shared" si="48"/>
        <v>0.41364791666666667</v>
      </c>
      <c r="BG17" s="13"/>
      <c r="BH17" s="5">
        <v>300000</v>
      </c>
      <c r="BI17" s="3">
        <f t="shared" si="49"/>
        <v>117921</v>
      </c>
      <c r="BJ17" s="1">
        <f t="shared" si="50"/>
        <v>0.39306999999999997</v>
      </c>
      <c r="BK17" s="3">
        <f t="shared" si="51"/>
        <v>6485.6549999999997</v>
      </c>
      <c r="BL17" s="1">
        <f t="shared" si="50"/>
        <v>2.1618849999999998E-2</v>
      </c>
      <c r="BM17" s="3">
        <f t="shared" si="52"/>
        <v>124406.655</v>
      </c>
      <c r="BN17" s="1">
        <f t="shared" ref="BN17" si="122">BM17/$BH17</f>
        <v>0.41468885</v>
      </c>
      <c r="BO17" s="13"/>
      <c r="BP17" s="5">
        <v>300000</v>
      </c>
      <c r="BQ17" s="3">
        <f t="shared" si="84"/>
        <v>118259</v>
      </c>
      <c r="BR17" s="1">
        <f t="shared" si="78"/>
        <v>0.39419666666666664</v>
      </c>
      <c r="BS17" s="3">
        <f t="shared" si="54"/>
        <v>6504.2449999999999</v>
      </c>
      <c r="BT17" s="1">
        <f t="shared" si="79"/>
        <v>2.1680816666666665E-2</v>
      </c>
      <c r="BU17" s="3">
        <f t="shared" si="55"/>
        <v>124763.245</v>
      </c>
      <c r="BV17" s="1">
        <f t="shared" si="74"/>
        <v>0.4158774833333333</v>
      </c>
      <c r="BW17" s="13"/>
      <c r="BX17" s="5">
        <v>300000</v>
      </c>
      <c r="BY17" s="3">
        <f t="shared" si="14"/>
        <v>118562</v>
      </c>
      <c r="BZ17" s="1">
        <f t="shared" si="85"/>
        <v>0.39520666666666665</v>
      </c>
      <c r="CA17" s="3">
        <f t="shared" si="56"/>
        <v>6520.91</v>
      </c>
      <c r="CB17" s="1">
        <f t="shared" si="57"/>
        <v>2.1736366666666666E-2</v>
      </c>
      <c r="CC17" s="3">
        <f t="shared" si="58"/>
        <v>125082.91</v>
      </c>
      <c r="CD17" s="1">
        <f t="shared" si="59"/>
        <v>0.41694303333333332</v>
      </c>
      <c r="CE17" s="13"/>
      <c r="CF17" s="5">
        <v>300000</v>
      </c>
      <c r="CG17" s="3">
        <f t="shared" si="60"/>
        <v>118835</v>
      </c>
      <c r="CH17" s="1">
        <f t="shared" si="61"/>
        <v>0.39611666666666667</v>
      </c>
      <c r="CI17" s="3">
        <f t="shared" si="62"/>
        <v>6535.9250000000002</v>
      </c>
      <c r="CJ17" s="1">
        <f t="shared" si="63"/>
        <v>2.1786416666666666E-2</v>
      </c>
      <c r="CK17" s="3">
        <f t="shared" si="64"/>
        <v>125370.925</v>
      </c>
      <c r="CL17" s="1">
        <f t="shared" si="65"/>
        <v>0.41790308333333337</v>
      </c>
      <c r="CM17" s="13"/>
      <c r="CN17" s="5">
        <v>300000</v>
      </c>
      <c r="CO17" s="3">
        <f t="shared" si="66"/>
        <v>118972</v>
      </c>
      <c r="CP17" s="1">
        <f t="shared" si="105"/>
        <v>0.39657333333333333</v>
      </c>
      <c r="CQ17" s="3">
        <f t="shared" si="80"/>
        <v>6543.46</v>
      </c>
      <c r="CR17" s="1">
        <f t="shared" si="67"/>
        <v>2.1811533333333334E-2</v>
      </c>
      <c r="CS17" s="3">
        <f t="shared" si="75"/>
        <v>125515.46</v>
      </c>
      <c r="CT17" s="1">
        <f t="shared" si="68"/>
        <v>0.41838486666666669</v>
      </c>
      <c r="CU17" s="13"/>
      <c r="CV17" s="5">
        <v>300000</v>
      </c>
      <c r="CW17" s="3">
        <f t="shared" si="16"/>
        <v>119216</v>
      </c>
      <c r="CX17" s="1">
        <f t="shared" si="17"/>
        <v>0.39738666666666667</v>
      </c>
      <c r="CY17" s="3">
        <f t="shared" si="69"/>
        <v>6556.88</v>
      </c>
      <c r="CZ17" s="1">
        <f t="shared" si="18"/>
        <v>2.1856266666666666E-2</v>
      </c>
      <c r="DA17" s="3">
        <f t="shared" si="70"/>
        <v>125772.88</v>
      </c>
      <c r="DB17" s="1">
        <f t="shared" ref="DB17" si="123">DA17/$CV17</f>
        <v>0.41924293333333335</v>
      </c>
      <c r="DC17" s="13"/>
    </row>
    <row r="18" spans="1:107" x14ac:dyDescent="0.25">
      <c r="A18" s="13"/>
      <c r="B18" s="5">
        <f t="shared" si="114"/>
        <v>40000</v>
      </c>
      <c r="C18" s="3">
        <f t="shared" si="20"/>
        <v>7209</v>
      </c>
      <c r="D18" s="1">
        <f t="shared" si="87"/>
        <v>0.180225</v>
      </c>
      <c r="E18" s="3">
        <f t="shared" si="21"/>
        <v>0</v>
      </c>
      <c r="F18" s="1">
        <f t="shared" si="22"/>
        <v>0</v>
      </c>
      <c r="G18" s="36">
        <f t="shared" si="100"/>
        <v>7209</v>
      </c>
      <c r="H18" s="41">
        <f t="shared" si="0"/>
        <v>0.180225</v>
      </c>
      <c r="I18" s="3">
        <f t="shared" si="24"/>
        <v>7241</v>
      </c>
      <c r="J18" s="31">
        <f t="shared" si="25"/>
        <v>0</v>
      </c>
      <c r="K18" s="31">
        <f t="shared" si="1"/>
        <v>7241</v>
      </c>
      <c r="L18" s="31">
        <f t="shared" si="2"/>
        <v>32</v>
      </c>
      <c r="M18" s="1">
        <f t="shared" si="3"/>
        <v>0.32</v>
      </c>
      <c r="N18" s="13"/>
      <c r="O18" s="5">
        <f t="shared" si="115"/>
        <v>40000</v>
      </c>
      <c r="P18" s="3">
        <f t="shared" si="27"/>
        <v>7320</v>
      </c>
      <c r="Q18" s="1">
        <f t="shared" si="89"/>
        <v>0.183</v>
      </c>
      <c r="R18" s="3">
        <f t="shared" si="28"/>
        <v>0</v>
      </c>
      <c r="S18" s="1">
        <f t="shared" si="29"/>
        <v>0</v>
      </c>
      <c r="T18" s="36">
        <f t="shared" si="101"/>
        <v>7320</v>
      </c>
      <c r="U18" s="41">
        <f t="shared" si="4"/>
        <v>0.183</v>
      </c>
      <c r="V18" s="3">
        <f t="shared" si="5"/>
        <v>7352</v>
      </c>
      <c r="W18" s="31">
        <f t="shared" si="6"/>
        <v>0</v>
      </c>
      <c r="X18" s="31">
        <f t="shared" si="7"/>
        <v>7352</v>
      </c>
      <c r="Y18" s="31">
        <f t="shared" si="8"/>
        <v>32</v>
      </c>
      <c r="Z18" s="1">
        <f t="shared" si="9"/>
        <v>0.32</v>
      </c>
      <c r="AA18" s="13"/>
      <c r="AB18" s="5">
        <f t="shared" si="116"/>
        <v>40000</v>
      </c>
      <c r="AC18" s="3">
        <f t="shared" si="32"/>
        <v>7461</v>
      </c>
      <c r="AD18" s="1">
        <f t="shared" si="90"/>
        <v>0.186525</v>
      </c>
      <c r="AE18" s="3">
        <f t="shared" si="10"/>
        <v>0</v>
      </c>
      <c r="AF18" s="1">
        <f t="shared" si="33"/>
        <v>0</v>
      </c>
      <c r="AG18" s="3">
        <f t="shared" si="102"/>
        <v>7461</v>
      </c>
      <c r="AH18" s="1">
        <f t="shared" si="11"/>
        <v>0.186525</v>
      </c>
      <c r="AI18" s="13"/>
      <c r="AJ18" s="5">
        <f t="shared" si="117"/>
        <v>40000</v>
      </c>
      <c r="AK18" s="3">
        <f t="shared" si="36"/>
        <v>7828</v>
      </c>
      <c r="AL18" s="1">
        <f t="shared" si="91"/>
        <v>0.19570000000000001</v>
      </c>
      <c r="AM18" s="3">
        <f t="shared" si="37"/>
        <v>0</v>
      </c>
      <c r="AN18" s="1">
        <f t="shared" si="92"/>
        <v>0</v>
      </c>
      <c r="AO18" s="3">
        <f t="shared" si="103"/>
        <v>7828</v>
      </c>
      <c r="AP18" s="1">
        <f t="shared" si="93"/>
        <v>0.19570000000000001</v>
      </c>
      <c r="AQ18" s="13"/>
      <c r="AR18" s="5">
        <v>400000</v>
      </c>
      <c r="AS18" s="3">
        <f t="shared" si="72"/>
        <v>162328</v>
      </c>
      <c r="AT18" s="1">
        <f t="shared" si="40"/>
        <v>0.40582000000000001</v>
      </c>
      <c r="AU18" s="3">
        <f t="shared" si="41"/>
        <v>8928.0400000000009</v>
      </c>
      <c r="AV18" s="1">
        <f t="shared" si="42"/>
        <v>2.2320100000000002E-2</v>
      </c>
      <c r="AW18" s="3">
        <f t="shared" si="82"/>
        <v>171256.04</v>
      </c>
      <c r="AX18" s="1">
        <f t="shared" si="43"/>
        <v>0.42814010000000002</v>
      </c>
      <c r="AY18" s="13"/>
      <c r="AZ18" s="5">
        <v>400000</v>
      </c>
      <c r="BA18" s="3">
        <f t="shared" si="13"/>
        <v>162625</v>
      </c>
      <c r="BB18" s="1">
        <f t="shared" si="44"/>
        <v>0.40656249999999999</v>
      </c>
      <c r="BC18" s="3">
        <f t="shared" si="45"/>
        <v>8944.375</v>
      </c>
      <c r="BD18" s="1">
        <f t="shared" si="46"/>
        <v>2.2360937500000001E-2</v>
      </c>
      <c r="BE18" s="3">
        <f t="shared" si="47"/>
        <v>171569.375</v>
      </c>
      <c r="BF18" s="1">
        <f t="shared" si="48"/>
        <v>0.4289234375</v>
      </c>
      <c r="BG18" s="13"/>
      <c r="BH18" s="5">
        <v>400000</v>
      </c>
      <c r="BI18" s="3">
        <f t="shared" si="49"/>
        <v>162921</v>
      </c>
      <c r="BJ18" s="1">
        <f t="shared" si="50"/>
        <v>0.40730250000000001</v>
      </c>
      <c r="BK18" s="3">
        <f t="shared" si="51"/>
        <v>8960.6550000000007</v>
      </c>
      <c r="BL18" s="1">
        <f t="shared" si="50"/>
        <v>2.2401637500000002E-2</v>
      </c>
      <c r="BM18" s="3">
        <f t="shared" si="52"/>
        <v>171881.655</v>
      </c>
      <c r="BN18" s="1">
        <f t="shared" ref="BN18" si="124">BM18/$BH18</f>
        <v>0.42970413749999997</v>
      </c>
      <c r="BO18" s="13"/>
      <c r="BP18" s="5">
        <v>400000</v>
      </c>
      <c r="BQ18" s="3">
        <f t="shared" si="84"/>
        <v>163259</v>
      </c>
      <c r="BR18" s="1">
        <f t="shared" si="78"/>
        <v>0.4081475</v>
      </c>
      <c r="BS18" s="3">
        <f t="shared" si="54"/>
        <v>8979.2450000000008</v>
      </c>
      <c r="BT18" s="1">
        <f t="shared" si="79"/>
        <v>2.2448112500000002E-2</v>
      </c>
      <c r="BU18" s="3">
        <f t="shared" si="55"/>
        <v>172238.245</v>
      </c>
      <c r="BV18" s="1">
        <f t="shared" si="74"/>
        <v>0.4305956125</v>
      </c>
      <c r="BW18" s="13"/>
      <c r="BX18" s="5">
        <v>400000</v>
      </c>
      <c r="BY18" s="3">
        <f t="shared" si="14"/>
        <v>163562</v>
      </c>
      <c r="BZ18" s="1">
        <f t="shared" si="85"/>
        <v>0.40890500000000002</v>
      </c>
      <c r="CA18" s="3">
        <f t="shared" si="56"/>
        <v>8995.91</v>
      </c>
      <c r="CB18" s="1">
        <f t="shared" si="57"/>
        <v>2.2489775E-2</v>
      </c>
      <c r="CC18" s="3">
        <f t="shared" si="58"/>
        <v>172557.91</v>
      </c>
      <c r="CD18" s="1">
        <f t="shared" si="59"/>
        <v>0.43139477500000001</v>
      </c>
      <c r="CE18" s="13"/>
      <c r="CF18" s="5">
        <v>400000</v>
      </c>
      <c r="CG18" s="3">
        <f t="shared" si="60"/>
        <v>163835</v>
      </c>
      <c r="CH18" s="1">
        <f t="shared" si="61"/>
        <v>0.40958749999999999</v>
      </c>
      <c r="CI18" s="3">
        <f t="shared" si="62"/>
        <v>9010.9249999999993</v>
      </c>
      <c r="CJ18" s="1">
        <f t="shared" si="63"/>
        <v>2.2527312499999997E-2</v>
      </c>
      <c r="CK18" s="3">
        <f t="shared" si="64"/>
        <v>172845.92499999999</v>
      </c>
      <c r="CL18" s="1">
        <f t="shared" si="65"/>
        <v>0.43211481249999995</v>
      </c>
      <c r="CM18" s="13"/>
      <c r="CN18" s="5">
        <v>400000</v>
      </c>
      <c r="CO18" s="3">
        <f t="shared" si="66"/>
        <v>163972</v>
      </c>
      <c r="CP18" s="1">
        <f t="shared" si="105"/>
        <v>0.40993000000000002</v>
      </c>
      <c r="CQ18" s="3">
        <f t="shared" si="80"/>
        <v>9018.4600000000009</v>
      </c>
      <c r="CR18" s="1">
        <f t="shared" si="67"/>
        <v>2.2546150000000001E-2</v>
      </c>
      <c r="CS18" s="3">
        <f t="shared" si="75"/>
        <v>172990.46</v>
      </c>
      <c r="CT18" s="1">
        <f t="shared" si="68"/>
        <v>0.43247615</v>
      </c>
      <c r="CU18" s="13"/>
      <c r="CV18" s="5">
        <v>400000</v>
      </c>
      <c r="CW18" s="3">
        <f t="shared" si="16"/>
        <v>164216</v>
      </c>
      <c r="CX18" s="1">
        <f t="shared" si="17"/>
        <v>0.41054000000000002</v>
      </c>
      <c r="CY18" s="3">
        <f t="shared" si="69"/>
        <v>9031.8799999999992</v>
      </c>
      <c r="CZ18" s="1">
        <f t="shared" si="18"/>
        <v>2.2579699999999998E-2</v>
      </c>
      <c r="DA18" s="3">
        <f t="shared" si="70"/>
        <v>173247.88</v>
      </c>
      <c r="DB18" s="1">
        <f t="shared" ref="DB18" si="125">DA18/$CV18</f>
        <v>0.4331197</v>
      </c>
      <c r="DC18" s="13"/>
    </row>
    <row r="19" spans="1:107" x14ac:dyDescent="0.25">
      <c r="A19" s="13"/>
      <c r="B19" s="5">
        <f t="shared" si="114"/>
        <v>45000</v>
      </c>
      <c r="C19" s="3">
        <f t="shared" si="20"/>
        <v>8835</v>
      </c>
      <c r="D19" s="1">
        <f t="shared" si="87"/>
        <v>0.19633333333333333</v>
      </c>
      <c r="E19" s="3">
        <f t="shared" si="21"/>
        <v>0</v>
      </c>
      <c r="F19" s="1">
        <f t="shared" si="22"/>
        <v>0</v>
      </c>
      <c r="G19" s="36">
        <f t="shared" si="100"/>
        <v>8835</v>
      </c>
      <c r="H19" s="41">
        <f t="shared" si="0"/>
        <v>0.19633333333333333</v>
      </c>
      <c r="I19" s="3">
        <f t="shared" si="24"/>
        <v>8869</v>
      </c>
      <c r="J19" s="31">
        <f t="shared" si="25"/>
        <v>0</v>
      </c>
      <c r="K19" s="31">
        <f t="shared" si="1"/>
        <v>8869</v>
      </c>
      <c r="L19" s="31">
        <f t="shared" si="2"/>
        <v>34</v>
      </c>
      <c r="M19" s="1">
        <f t="shared" si="3"/>
        <v>0.34</v>
      </c>
      <c r="N19" s="13"/>
      <c r="O19" s="5">
        <f t="shared" si="115"/>
        <v>45000</v>
      </c>
      <c r="P19" s="3">
        <f t="shared" si="27"/>
        <v>8961</v>
      </c>
      <c r="Q19" s="1">
        <f t="shared" si="89"/>
        <v>0.19913333333333333</v>
      </c>
      <c r="R19" s="3">
        <f t="shared" si="28"/>
        <v>0</v>
      </c>
      <c r="S19" s="1">
        <f t="shared" si="29"/>
        <v>0</v>
      </c>
      <c r="T19" s="36">
        <f t="shared" si="101"/>
        <v>8961</v>
      </c>
      <c r="U19" s="41">
        <f t="shared" si="4"/>
        <v>0.19913333333333333</v>
      </c>
      <c r="V19" s="3">
        <f t="shared" si="5"/>
        <v>8995</v>
      </c>
      <c r="W19" s="31">
        <f t="shared" si="6"/>
        <v>0</v>
      </c>
      <c r="X19" s="31">
        <f t="shared" si="7"/>
        <v>8995</v>
      </c>
      <c r="Y19" s="31">
        <f t="shared" si="8"/>
        <v>34</v>
      </c>
      <c r="Z19" s="1">
        <f t="shared" si="9"/>
        <v>0.34</v>
      </c>
      <c r="AA19" s="13"/>
      <c r="AB19" s="5">
        <f t="shared" si="116"/>
        <v>45000</v>
      </c>
      <c r="AC19" s="3">
        <f t="shared" si="32"/>
        <v>9121</v>
      </c>
      <c r="AD19" s="1">
        <f t="shared" si="90"/>
        <v>0.20268888888888889</v>
      </c>
      <c r="AE19" s="3">
        <f t="shared" si="10"/>
        <v>0</v>
      </c>
      <c r="AF19" s="1">
        <f t="shared" si="33"/>
        <v>0</v>
      </c>
      <c r="AG19" s="3">
        <f t="shared" si="102"/>
        <v>9121</v>
      </c>
      <c r="AH19" s="1">
        <f t="shared" si="11"/>
        <v>0.20268888888888889</v>
      </c>
      <c r="AI19" s="13"/>
      <c r="AJ19" s="5">
        <f t="shared" si="117"/>
        <v>45000</v>
      </c>
      <c r="AK19" s="3">
        <f t="shared" si="36"/>
        <v>9537</v>
      </c>
      <c r="AL19" s="1">
        <f t="shared" si="91"/>
        <v>0.21193333333333333</v>
      </c>
      <c r="AM19" s="3">
        <f t="shared" si="37"/>
        <v>0</v>
      </c>
      <c r="AN19" s="1">
        <f t="shared" si="92"/>
        <v>0</v>
      </c>
      <c r="AO19" s="3">
        <f t="shared" si="103"/>
        <v>9537</v>
      </c>
      <c r="AP19" s="1">
        <f t="shared" si="93"/>
        <v>0.21193333333333333</v>
      </c>
      <c r="AQ19" s="13"/>
      <c r="AR19" s="5">
        <v>500000</v>
      </c>
      <c r="AS19" s="3">
        <f>IF(AR19&lt;=10347,0,IF(AR19&lt;=14926,INT((1088.67*(AR19-10347)/10000+1400)*(AR19-10347)/10000),IF(AR19&lt;=58596,INT((206.43*(AR19-14926)/10000+2397)*(AR19-14926)/10000+869.32),IF(AR19&lt;=277825,INT(AR19*0.42-9336.45),INT(AR19*0.45-17671.2)))))</f>
        <v>207328</v>
      </c>
      <c r="AT19" s="1">
        <f t="shared" si="40"/>
        <v>0.41465600000000002</v>
      </c>
      <c r="AU19" s="3">
        <f t="shared" si="41"/>
        <v>11403.04</v>
      </c>
      <c r="AV19" s="1">
        <f t="shared" si="42"/>
        <v>2.2806080000000003E-2</v>
      </c>
      <c r="AW19" s="3">
        <f t="shared" si="82"/>
        <v>218731.04</v>
      </c>
      <c r="AX19" s="1">
        <f t="shared" si="43"/>
        <v>0.43746208000000003</v>
      </c>
      <c r="AY19" s="13"/>
      <c r="AZ19" s="5">
        <v>500000</v>
      </c>
      <c r="BA19" s="3">
        <f t="shared" si="13"/>
        <v>207625</v>
      </c>
      <c r="BB19" s="1">
        <f t="shared" si="44"/>
        <v>0.41525000000000001</v>
      </c>
      <c r="BC19" s="3">
        <f t="shared" si="45"/>
        <v>11419.375</v>
      </c>
      <c r="BD19" s="1">
        <f t="shared" si="46"/>
        <v>2.2838750000000001E-2</v>
      </c>
      <c r="BE19" s="3">
        <f t="shared" si="47"/>
        <v>219044.375</v>
      </c>
      <c r="BF19" s="1">
        <f t="shared" si="48"/>
        <v>0.43808875000000003</v>
      </c>
      <c r="BG19" s="13"/>
      <c r="BH19" s="5">
        <v>500000</v>
      </c>
      <c r="BI19" s="3">
        <f t="shared" si="49"/>
        <v>207921</v>
      </c>
      <c r="BJ19" s="1">
        <f t="shared" si="50"/>
        <v>0.41584199999999999</v>
      </c>
      <c r="BK19" s="3">
        <f t="shared" si="51"/>
        <v>11435.655000000001</v>
      </c>
      <c r="BL19" s="1">
        <f t="shared" si="50"/>
        <v>2.2871310000000002E-2</v>
      </c>
      <c r="BM19" s="3">
        <f t="shared" si="52"/>
        <v>219356.655</v>
      </c>
      <c r="BN19" s="1">
        <f t="shared" ref="BN19" si="126">BM19/$BH19</f>
        <v>0.43871331000000002</v>
      </c>
      <c r="BO19" s="13"/>
      <c r="BP19" s="5">
        <v>500000</v>
      </c>
      <c r="BQ19" s="3">
        <f t="shared" si="84"/>
        <v>208259</v>
      </c>
      <c r="BR19" s="1">
        <f t="shared" si="78"/>
        <v>0.416518</v>
      </c>
      <c r="BS19" s="3">
        <f t="shared" si="54"/>
        <v>11454.245000000001</v>
      </c>
      <c r="BT19" s="1">
        <f t="shared" si="79"/>
        <v>2.290849E-2</v>
      </c>
      <c r="BU19" s="3">
        <f t="shared" si="55"/>
        <v>219713.245</v>
      </c>
      <c r="BV19" s="1">
        <f t="shared" si="74"/>
        <v>0.43942649</v>
      </c>
      <c r="BW19" s="13"/>
      <c r="BX19" s="5">
        <v>500000</v>
      </c>
      <c r="BY19" s="3">
        <f t="shared" si="14"/>
        <v>208562</v>
      </c>
      <c r="BZ19" s="1">
        <f t="shared" si="85"/>
        <v>0.41712399999999999</v>
      </c>
      <c r="CA19" s="3">
        <f t="shared" si="56"/>
        <v>11470.91</v>
      </c>
      <c r="CB19" s="1">
        <f t="shared" si="57"/>
        <v>2.2941819999999998E-2</v>
      </c>
      <c r="CC19" s="3">
        <f t="shared" si="58"/>
        <v>220032.91</v>
      </c>
      <c r="CD19" s="1">
        <f t="shared" si="59"/>
        <v>0.44006582</v>
      </c>
      <c r="CE19" s="13"/>
      <c r="CF19" s="5">
        <v>500000</v>
      </c>
      <c r="CG19" s="3">
        <f t="shared" si="60"/>
        <v>208835</v>
      </c>
      <c r="CH19" s="1">
        <f t="shared" si="61"/>
        <v>0.41766999999999999</v>
      </c>
      <c r="CI19" s="3">
        <f t="shared" si="62"/>
        <v>11485.924999999999</v>
      </c>
      <c r="CJ19" s="1">
        <f t="shared" si="63"/>
        <v>2.2971849999999999E-2</v>
      </c>
      <c r="CK19" s="3">
        <f t="shared" si="64"/>
        <v>220320.92499999999</v>
      </c>
      <c r="CL19" s="1">
        <f t="shared" si="65"/>
        <v>0.44064185</v>
      </c>
      <c r="CM19" s="13"/>
      <c r="CN19" s="5">
        <v>500000</v>
      </c>
      <c r="CO19" s="3">
        <f t="shared" si="66"/>
        <v>208972</v>
      </c>
      <c r="CP19" s="1">
        <f t="shared" si="105"/>
        <v>0.41794399999999998</v>
      </c>
      <c r="CQ19" s="3">
        <f t="shared" si="80"/>
        <v>11493.460000000001</v>
      </c>
      <c r="CR19" s="1">
        <f t="shared" si="67"/>
        <v>2.2986920000000001E-2</v>
      </c>
      <c r="CS19" s="3">
        <f t="shared" si="75"/>
        <v>220465.46</v>
      </c>
      <c r="CT19" s="1">
        <f t="shared" si="68"/>
        <v>0.44093092</v>
      </c>
      <c r="CU19" s="13"/>
      <c r="CV19" s="5">
        <v>500000</v>
      </c>
      <c r="CW19" s="3">
        <f t="shared" si="16"/>
        <v>209216</v>
      </c>
      <c r="CX19" s="1">
        <f t="shared" si="17"/>
        <v>0.41843200000000003</v>
      </c>
      <c r="CY19" s="3">
        <f t="shared" si="69"/>
        <v>11506.88</v>
      </c>
      <c r="CZ19" s="1">
        <f t="shared" si="18"/>
        <v>2.3013759999999998E-2</v>
      </c>
      <c r="DA19" s="3">
        <f t="shared" si="70"/>
        <v>220722.88</v>
      </c>
      <c r="DB19" s="1">
        <f t="shared" ref="DB19" si="127">DA19/$CV19</f>
        <v>0.44144576000000002</v>
      </c>
      <c r="DC19" s="13"/>
    </row>
    <row r="20" spans="1:107" x14ac:dyDescent="0.25">
      <c r="A20" s="13"/>
      <c r="B20" s="5">
        <f t="shared" si="114"/>
        <v>50000</v>
      </c>
      <c r="C20" s="3">
        <f t="shared" si="20"/>
        <v>10548</v>
      </c>
      <c r="D20" s="1">
        <f t="shared" si="87"/>
        <v>0.21096000000000001</v>
      </c>
      <c r="E20" s="3">
        <f t="shared" si="21"/>
        <v>0</v>
      </c>
      <c r="F20" s="1">
        <f t="shared" si="22"/>
        <v>0</v>
      </c>
      <c r="G20" s="36">
        <f t="shared" si="100"/>
        <v>10548</v>
      </c>
      <c r="H20" s="41">
        <f t="shared" si="0"/>
        <v>0.21096000000000001</v>
      </c>
      <c r="I20" s="3">
        <f t="shared" si="24"/>
        <v>10583</v>
      </c>
      <c r="J20" s="31">
        <f t="shared" si="25"/>
        <v>0</v>
      </c>
      <c r="K20" s="31">
        <f t="shared" si="1"/>
        <v>10583</v>
      </c>
      <c r="L20" s="31">
        <f t="shared" si="2"/>
        <v>35</v>
      </c>
      <c r="M20" s="1">
        <f t="shared" si="3"/>
        <v>0.35</v>
      </c>
      <c r="N20" s="13"/>
      <c r="O20" s="5">
        <f t="shared" si="115"/>
        <v>50000</v>
      </c>
      <c r="P20" s="3">
        <f t="shared" si="27"/>
        <v>10691</v>
      </c>
      <c r="Q20" s="1">
        <f t="shared" si="89"/>
        <v>0.21382000000000001</v>
      </c>
      <c r="R20" s="3">
        <f t="shared" si="28"/>
        <v>0</v>
      </c>
      <c r="S20" s="1">
        <f t="shared" si="29"/>
        <v>0</v>
      </c>
      <c r="T20" s="36">
        <f t="shared" si="101"/>
        <v>10691</v>
      </c>
      <c r="U20" s="41">
        <f t="shared" si="4"/>
        <v>0.21382000000000001</v>
      </c>
      <c r="V20" s="3">
        <f t="shared" si="5"/>
        <v>10726</v>
      </c>
      <c r="W20" s="31">
        <f t="shared" si="6"/>
        <v>0</v>
      </c>
      <c r="X20" s="31">
        <f t="shared" si="7"/>
        <v>10726</v>
      </c>
      <c r="Y20" s="31">
        <f t="shared" si="8"/>
        <v>35</v>
      </c>
      <c r="Z20" s="1">
        <f t="shared" si="9"/>
        <v>0.35</v>
      </c>
      <c r="AA20" s="13"/>
      <c r="AB20" s="5">
        <f t="shared" si="116"/>
        <v>50000</v>
      </c>
      <c r="AC20" s="3">
        <f t="shared" si="32"/>
        <v>10872</v>
      </c>
      <c r="AD20" s="1">
        <f t="shared" si="90"/>
        <v>0.21743999999999999</v>
      </c>
      <c r="AE20" s="3">
        <f t="shared" si="10"/>
        <v>0</v>
      </c>
      <c r="AF20" s="1">
        <f t="shared" si="33"/>
        <v>0</v>
      </c>
      <c r="AG20" s="3">
        <f t="shared" si="102"/>
        <v>10872</v>
      </c>
      <c r="AH20" s="1">
        <f t="shared" si="11"/>
        <v>0.21743999999999999</v>
      </c>
      <c r="AI20" s="13"/>
      <c r="AJ20" s="5">
        <f t="shared" si="117"/>
        <v>50000</v>
      </c>
      <c r="AK20" s="3">
        <f t="shared" si="36"/>
        <v>11343</v>
      </c>
      <c r="AL20" s="1">
        <f t="shared" si="91"/>
        <v>0.22686000000000001</v>
      </c>
      <c r="AM20" s="3">
        <f t="shared" si="37"/>
        <v>0</v>
      </c>
      <c r="AN20" s="1">
        <f t="shared" si="92"/>
        <v>0</v>
      </c>
      <c r="AO20" s="3">
        <f t="shared" si="103"/>
        <v>11343</v>
      </c>
      <c r="AP20" s="1">
        <f t="shared" si="93"/>
        <v>0.22686000000000001</v>
      </c>
      <c r="AQ20" s="13"/>
      <c r="AR20" s="5">
        <v>600000</v>
      </c>
      <c r="AS20" s="3">
        <f t="shared" si="72"/>
        <v>252328</v>
      </c>
      <c r="AT20" s="1">
        <f t="shared" si="40"/>
        <v>0.42054666666666668</v>
      </c>
      <c r="AU20" s="3">
        <f t="shared" si="41"/>
        <v>13878.04</v>
      </c>
      <c r="AV20" s="1">
        <f t="shared" si="42"/>
        <v>2.3130066666666668E-2</v>
      </c>
      <c r="AW20" s="3">
        <f t="shared" si="82"/>
        <v>266206.03999999998</v>
      </c>
      <c r="AX20" s="1">
        <f t="shared" si="43"/>
        <v>0.4436767333333333</v>
      </c>
      <c r="AY20" s="13"/>
      <c r="AZ20" s="5">
        <v>600000</v>
      </c>
      <c r="BA20" s="3">
        <f t="shared" si="13"/>
        <v>252625</v>
      </c>
      <c r="BB20" s="1">
        <f t="shared" si="44"/>
        <v>0.42104166666666665</v>
      </c>
      <c r="BC20" s="3">
        <f t="shared" si="45"/>
        <v>13894.375</v>
      </c>
      <c r="BD20" s="1">
        <f t="shared" si="46"/>
        <v>2.3157291666666666E-2</v>
      </c>
      <c r="BE20" s="3">
        <f t="shared" si="47"/>
        <v>266519.375</v>
      </c>
      <c r="BF20" s="1">
        <f t="shared" si="48"/>
        <v>0.44419895833333334</v>
      </c>
      <c r="BG20" s="13"/>
      <c r="BH20" s="5">
        <v>600000</v>
      </c>
      <c r="BI20" s="3">
        <f t="shared" si="49"/>
        <v>252921</v>
      </c>
      <c r="BJ20" s="1">
        <f t="shared" si="50"/>
        <v>0.42153499999999999</v>
      </c>
      <c r="BK20" s="3">
        <f t="shared" si="51"/>
        <v>13910.655000000001</v>
      </c>
      <c r="BL20" s="1">
        <f t="shared" si="50"/>
        <v>2.3184425000000002E-2</v>
      </c>
      <c r="BM20" s="3">
        <f t="shared" si="52"/>
        <v>266831.65500000003</v>
      </c>
      <c r="BN20" s="1">
        <f t="shared" ref="BN20" si="128">BM20/$BH20</f>
        <v>0.44471942500000006</v>
      </c>
      <c r="BO20" s="13"/>
      <c r="BP20" s="5">
        <v>600000</v>
      </c>
      <c r="BQ20" s="3">
        <f t="shared" si="84"/>
        <v>253259</v>
      </c>
      <c r="BR20" s="1">
        <f t="shared" si="78"/>
        <v>0.42209833333333335</v>
      </c>
      <c r="BS20" s="3">
        <f t="shared" si="54"/>
        <v>13929.245000000001</v>
      </c>
      <c r="BT20" s="1">
        <f t="shared" si="79"/>
        <v>2.3215408333333333E-2</v>
      </c>
      <c r="BU20" s="3">
        <f t="shared" si="55"/>
        <v>267188.245</v>
      </c>
      <c r="BV20" s="1">
        <f t="shared" si="74"/>
        <v>0.44531374166666665</v>
      </c>
      <c r="BW20" s="13"/>
      <c r="BX20" s="5">
        <v>600000</v>
      </c>
      <c r="BY20" s="3">
        <f t="shared" si="14"/>
        <v>253562</v>
      </c>
      <c r="BZ20" s="1">
        <f t="shared" si="85"/>
        <v>0.42260333333333333</v>
      </c>
      <c r="CA20" s="3">
        <f t="shared" si="56"/>
        <v>13945.91</v>
      </c>
      <c r="CB20" s="1">
        <f t="shared" si="57"/>
        <v>2.3243183333333334E-2</v>
      </c>
      <c r="CC20" s="3">
        <f t="shared" si="58"/>
        <v>267507.90999999997</v>
      </c>
      <c r="CD20" s="1">
        <f t="shared" si="59"/>
        <v>0.44584651666666664</v>
      </c>
      <c r="CE20" s="13"/>
      <c r="CF20" s="5">
        <v>600000</v>
      </c>
      <c r="CG20" s="3">
        <f t="shared" si="60"/>
        <v>253835</v>
      </c>
      <c r="CH20" s="1">
        <f t="shared" si="61"/>
        <v>0.42305833333333331</v>
      </c>
      <c r="CI20" s="3">
        <f t="shared" si="62"/>
        <v>13960.924999999999</v>
      </c>
      <c r="CJ20" s="1">
        <f t="shared" si="63"/>
        <v>2.3268208333333332E-2</v>
      </c>
      <c r="CK20" s="3">
        <f t="shared" si="64"/>
        <v>267795.92499999999</v>
      </c>
      <c r="CL20" s="1">
        <f t="shared" si="65"/>
        <v>0.44632654166666663</v>
      </c>
      <c r="CM20" s="13"/>
      <c r="CN20" s="5">
        <v>600000</v>
      </c>
      <c r="CO20" s="3">
        <f t="shared" si="66"/>
        <v>253972</v>
      </c>
      <c r="CP20" s="1">
        <f t="shared" si="105"/>
        <v>0.42328666666666664</v>
      </c>
      <c r="CQ20" s="3">
        <f t="shared" si="80"/>
        <v>13968.460000000001</v>
      </c>
      <c r="CR20" s="1">
        <f t="shared" si="67"/>
        <v>2.3280766666666668E-2</v>
      </c>
      <c r="CS20" s="3">
        <f t="shared" si="75"/>
        <v>267940.46000000002</v>
      </c>
      <c r="CT20" s="1">
        <f t="shared" si="68"/>
        <v>0.44656743333333337</v>
      </c>
      <c r="CU20" s="13"/>
      <c r="CV20" s="5">
        <v>600000</v>
      </c>
      <c r="CW20" s="3">
        <f t="shared" si="16"/>
        <v>254216</v>
      </c>
      <c r="CX20" s="1">
        <f t="shared" si="17"/>
        <v>0.42369333333333331</v>
      </c>
      <c r="CY20" s="3">
        <f t="shared" si="69"/>
        <v>13981.88</v>
      </c>
      <c r="CZ20" s="1">
        <f t="shared" si="18"/>
        <v>2.3303133333333333E-2</v>
      </c>
      <c r="DA20" s="3">
        <f t="shared" si="70"/>
        <v>268197.88</v>
      </c>
      <c r="DB20" s="1">
        <f t="shared" ref="DB20" si="129">DA20/$CV20</f>
        <v>0.44699646666666665</v>
      </c>
      <c r="DC20" s="13"/>
    </row>
    <row r="21" spans="1:107" x14ac:dyDescent="0.25">
      <c r="A21" s="13"/>
      <c r="B21" s="5">
        <f>B20+10000</f>
        <v>60000</v>
      </c>
      <c r="C21" s="3">
        <f>IF(B21&lt;=12348,0,IF(B21&lt;=17799,INT((914.51*(B21-12348)/10000+1400)*(B21-12348)/10000),IF(B21&lt;=69878,INT((173.1*(B21-17799)/10000+2397)*(B21-17799)/10000+1034.87),IF(B21&lt;=277825,INT(B21*0.42-11135.65),INT(B21*0.45-19470.38)))))</f>
        <v>14233</v>
      </c>
      <c r="D21" s="1">
        <f t="shared" si="87"/>
        <v>0.23721666666666666</v>
      </c>
      <c r="E21" s="3">
        <f t="shared" si="21"/>
        <v>0</v>
      </c>
      <c r="F21" s="1">
        <f t="shared" si="22"/>
        <v>0</v>
      </c>
      <c r="G21" s="36">
        <f t="shared" si="100"/>
        <v>14233</v>
      </c>
      <c r="H21" s="41">
        <f t="shared" si="0"/>
        <v>0.23721666666666666</v>
      </c>
      <c r="I21" s="3">
        <f t="shared" si="24"/>
        <v>14271</v>
      </c>
      <c r="J21" s="31">
        <f t="shared" si="25"/>
        <v>0</v>
      </c>
      <c r="K21" s="31">
        <f t="shared" si="1"/>
        <v>14271</v>
      </c>
      <c r="L21" s="31">
        <f t="shared" si="2"/>
        <v>38</v>
      </c>
      <c r="M21" s="1">
        <f t="shared" si="3"/>
        <v>0.38</v>
      </c>
      <c r="N21" s="13"/>
      <c r="O21" s="5">
        <f>O20+10000</f>
        <v>60000</v>
      </c>
      <c r="P21" s="3">
        <f t="shared" si="27"/>
        <v>14415</v>
      </c>
      <c r="Q21" s="1">
        <f t="shared" si="89"/>
        <v>0.24024999999999999</v>
      </c>
      <c r="R21" s="3">
        <f t="shared" si="28"/>
        <v>0</v>
      </c>
      <c r="S21" s="1">
        <f t="shared" si="29"/>
        <v>0</v>
      </c>
      <c r="T21" s="36">
        <f t="shared" si="101"/>
        <v>14415</v>
      </c>
      <c r="U21" s="41">
        <f t="shared" si="4"/>
        <v>0.24024999999999999</v>
      </c>
      <c r="V21" s="3">
        <f t="shared" si="5"/>
        <v>14454</v>
      </c>
      <c r="W21" s="31">
        <f t="shared" si="6"/>
        <v>0</v>
      </c>
      <c r="X21" s="31">
        <f t="shared" si="7"/>
        <v>14454</v>
      </c>
      <c r="Y21" s="31">
        <f t="shared" si="8"/>
        <v>39</v>
      </c>
      <c r="Z21" s="1">
        <f t="shared" si="9"/>
        <v>0.39</v>
      </c>
      <c r="AA21" s="13"/>
      <c r="AB21" s="5">
        <f>AB20+10000</f>
        <v>60000</v>
      </c>
      <c r="AC21" s="3">
        <f t="shared" si="32"/>
        <v>14646</v>
      </c>
      <c r="AD21" s="1">
        <f t="shared" si="90"/>
        <v>0.24410000000000001</v>
      </c>
      <c r="AE21" s="3">
        <f t="shared" si="10"/>
        <v>0</v>
      </c>
      <c r="AF21" s="1">
        <f t="shared" si="33"/>
        <v>0</v>
      </c>
      <c r="AG21" s="3">
        <f t="shared" si="102"/>
        <v>14646</v>
      </c>
      <c r="AH21" s="1">
        <f t="shared" si="11"/>
        <v>0.24410000000000001</v>
      </c>
      <c r="AI21" s="13"/>
      <c r="AJ21" s="5">
        <f>AJ20+10000</f>
        <v>60000</v>
      </c>
      <c r="AK21" s="3">
        <f t="shared" si="36"/>
        <v>15242</v>
      </c>
      <c r="AL21" s="1">
        <f t="shared" si="91"/>
        <v>0.25403333333333333</v>
      </c>
      <c r="AM21" s="3">
        <f t="shared" si="37"/>
        <v>0</v>
      </c>
      <c r="AN21" s="1">
        <f t="shared" si="92"/>
        <v>0</v>
      </c>
      <c r="AO21" s="3">
        <f t="shared" si="103"/>
        <v>15242</v>
      </c>
      <c r="AP21" s="1">
        <f t="shared" si="93"/>
        <v>0.25403333333333333</v>
      </c>
      <c r="AQ21" s="13"/>
      <c r="AR21" s="5">
        <v>700000</v>
      </c>
      <c r="AS21" s="3">
        <f t="shared" si="72"/>
        <v>297328</v>
      </c>
      <c r="AT21" s="1">
        <f t="shared" si="40"/>
        <v>0.4247542857142857</v>
      </c>
      <c r="AU21" s="3">
        <f t="shared" si="41"/>
        <v>16353.04</v>
      </c>
      <c r="AV21" s="1">
        <f t="shared" si="42"/>
        <v>2.3361485714285715E-2</v>
      </c>
      <c r="AW21" s="3">
        <f t="shared" si="82"/>
        <v>313681.03999999998</v>
      </c>
      <c r="AX21" s="1">
        <f t="shared" si="43"/>
        <v>0.4481157714285714</v>
      </c>
      <c r="AY21" s="13"/>
      <c r="AZ21" s="5">
        <v>700000</v>
      </c>
      <c r="BA21" s="3">
        <f t="shared" si="13"/>
        <v>297625</v>
      </c>
      <c r="BB21" s="1">
        <f t="shared" si="44"/>
        <v>0.42517857142857141</v>
      </c>
      <c r="BC21" s="3">
        <f t="shared" si="45"/>
        <v>16369.375</v>
      </c>
      <c r="BD21" s="1">
        <f t="shared" si="46"/>
        <v>2.3384821428571428E-2</v>
      </c>
      <c r="BE21" s="3">
        <f t="shared" si="47"/>
        <v>313994.375</v>
      </c>
      <c r="BF21" s="1">
        <f t="shared" si="48"/>
        <v>0.44856339285714286</v>
      </c>
      <c r="BG21" s="13"/>
      <c r="BH21" s="5">
        <v>700000</v>
      </c>
      <c r="BI21" s="3">
        <f t="shared" si="49"/>
        <v>297921</v>
      </c>
      <c r="BJ21" s="1">
        <f t="shared" si="50"/>
        <v>0.42560142857142857</v>
      </c>
      <c r="BK21" s="3">
        <f t="shared" si="51"/>
        <v>16385.654999999999</v>
      </c>
      <c r="BL21" s="1">
        <f t="shared" si="50"/>
        <v>2.340807857142857E-2</v>
      </c>
      <c r="BM21" s="3">
        <f t="shared" si="52"/>
        <v>314306.65500000003</v>
      </c>
      <c r="BN21" s="1">
        <f t="shared" ref="BN21" si="130">BM21/$BH21</f>
        <v>0.4490095071428572</v>
      </c>
      <c r="BO21" s="13"/>
      <c r="BP21" s="5">
        <v>700000</v>
      </c>
      <c r="BQ21" s="3">
        <f t="shared" si="84"/>
        <v>298259</v>
      </c>
      <c r="BR21" s="1">
        <f t="shared" si="78"/>
        <v>0.42608428571428569</v>
      </c>
      <c r="BS21" s="3">
        <f t="shared" si="54"/>
        <v>16404.244999999999</v>
      </c>
      <c r="BT21" s="1">
        <f t="shared" si="79"/>
        <v>2.3434635714285713E-2</v>
      </c>
      <c r="BU21" s="3">
        <f t="shared" si="55"/>
        <v>314663.245</v>
      </c>
      <c r="BV21" s="1">
        <f t="shared" si="74"/>
        <v>0.44951892142857142</v>
      </c>
      <c r="BW21" s="13"/>
      <c r="BX21" s="5">
        <v>700000</v>
      </c>
      <c r="BY21" s="3">
        <f t="shared" si="14"/>
        <v>298562</v>
      </c>
      <c r="BZ21" s="1">
        <f t="shared" si="85"/>
        <v>0.42651714285714287</v>
      </c>
      <c r="CA21" s="3">
        <f t="shared" si="56"/>
        <v>16420.91</v>
      </c>
      <c r="CB21" s="1">
        <f t="shared" si="57"/>
        <v>2.3458442857142856E-2</v>
      </c>
      <c r="CC21" s="3">
        <f t="shared" si="58"/>
        <v>314982.90999999997</v>
      </c>
      <c r="CD21" s="1">
        <f t="shared" si="59"/>
        <v>0.4499755857142857</v>
      </c>
      <c r="CE21" s="13"/>
      <c r="CF21" s="5">
        <v>700000</v>
      </c>
      <c r="CG21" s="3">
        <f t="shared" si="60"/>
        <v>298835</v>
      </c>
      <c r="CH21" s="1">
        <f t="shared" si="61"/>
        <v>0.42690714285714287</v>
      </c>
      <c r="CI21" s="3">
        <f t="shared" si="62"/>
        <v>16435.924999999999</v>
      </c>
      <c r="CJ21" s="1">
        <f t="shared" si="63"/>
        <v>2.3479892857142855E-2</v>
      </c>
      <c r="CK21" s="3">
        <f t="shared" si="64"/>
        <v>315270.92499999999</v>
      </c>
      <c r="CL21" s="1">
        <f t="shared" si="65"/>
        <v>0.45038703571428568</v>
      </c>
      <c r="CM21" s="13"/>
      <c r="CN21" s="5">
        <v>700000</v>
      </c>
      <c r="CO21" s="3">
        <f t="shared" si="66"/>
        <v>298972</v>
      </c>
      <c r="CP21" s="1">
        <f t="shared" si="105"/>
        <v>0.42710285714285712</v>
      </c>
      <c r="CQ21" s="3">
        <f t="shared" si="80"/>
        <v>16443.46</v>
      </c>
      <c r="CR21" s="1">
        <f t="shared" si="67"/>
        <v>2.3490657142857141E-2</v>
      </c>
      <c r="CS21" s="3">
        <f t="shared" si="75"/>
        <v>315415.46000000002</v>
      </c>
      <c r="CT21" s="1">
        <f t="shared" si="68"/>
        <v>0.45059351428571431</v>
      </c>
      <c r="CU21" s="13"/>
      <c r="CV21" s="5">
        <v>700000</v>
      </c>
      <c r="CW21" s="3">
        <f t="shared" si="16"/>
        <v>299216</v>
      </c>
      <c r="CX21" s="1">
        <f t="shared" si="17"/>
        <v>0.42745142857142859</v>
      </c>
      <c r="CY21" s="3">
        <f t="shared" si="69"/>
        <v>16456.88</v>
      </c>
      <c r="CZ21" s="1">
        <f t="shared" si="18"/>
        <v>2.3509828571428575E-2</v>
      </c>
      <c r="DA21" s="3">
        <f t="shared" si="70"/>
        <v>315672.88</v>
      </c>
      <c r="DB21" s="1">
        <f t="shared" ref="DB21" si="131">DA21/$CV21</f>
        <v>0.45096125714285717</v>
      </c>
      <c r="DC21" s="13"/>
    </row>
    <row r="22" spans="1:107" x14ac:dyDescent="0.25">
      <c r="A22" s="13"/>
      <c r="B22" s="5">
        <f>B21+10000</f>
        <v>70000</v>
      </c>
      <c r="C22" s="3">
        <f t="shared" ref="C22:C40" si="132">IF(B22&lt;=12348,0,IF(B22&lt;=17799,INT((914.51*(B22-12348)/10000+1400)*(B22-12348)/10000),IF(B22&lt;=69878,INT((173.1*(B22-17799)/10000+2397)*(B22-17799)/10000+1034.87),IF(B22&lt;=277825,INT(B22*0.42-11135.65),INT(B22*0.45-19470.38)))))</f>
        <v>18264</v>
      </c>
      <c r="D22" s="1">
        <f t="shared" si="87"/>
        <v>0.26091428571428571</v>
      </c>
      <c r="E22" s="3">
        <f t="shared" si="21"/>
        <v>0</v>
      </c>
      <c r="F22" s="1">
        <f t="shared" si="22"/>
        <v>0</v>
      </c>
      <c r="G22" s="36">
        <f>E22+C22</f>
        <v>18264</v>
      </c>
      <c r="H22" s="41">
        <f>G22/B22</f>
        <v>0.26091428571428571</v>
      </c>
      <c r="I22" s="3">
        <f t="shared" si="24"/>
        <v>18306</v>
      </c>
      <c r="J22" s="31">
        <f t="shared" si="25"/>
        <v>0</v>
      </c>
      <c r="K22" s="31">
        <f t="shared" si="1"/>
        <v>18306</v>
      </c>
      <c r="L22" s="31">
        <f t="shared" si="2"/>
        <v>42</v>
      </c>
      <c r="M22" s="1">
        <f t="shared" si="3"/>
        <v>0.42</v>
      </c>
      <c r="N22" s="13"/>
      <c r="O22" s="5">
        <f>O21+10000</f>
        <v>70000</v>
      </c>
      <c r="P22" s="3">
        <f t="shared" si="27"/>
        <v>18488</v>
      </c>
      <c r="Q22" s="1">
        <f t="shared" si="89"/>
        <v>0.26411428571428569</v>
      </c>
      <c r="R22" s="3">
        <f t="shared" si="28"/>
        <v>0</v>
      </c>
      <c r="S22" s="1">
        <f t="shared" si="29"/>
        <v>0</v>
      </c>
      <c r="T22" s="36">
        <f>R22+P22</f>
        <v>18488</v>
      </c>
      <c r="U22" s="41">
        <f>T22/O22</f>
        <v>0.26411428571428569</v>
      </c>
      <c r="V22" s="3">
        <f t="shared" si="5"/>
        <v>18530</v>
      </c>
      <c r="W22" s="31">
        <f t="shared" si="6"/>
        <v>0</v>
      </c>
      <c r="X22" s="31">
        <f t="shared" si="7"/>
        <v>18530</v>
      </c>
      <c r="Y22" s="31">
        <f t="shared" si="8"/>
        <v>42</v>
      </c>
      <c r="Z22" s="1">
        <f t="shared" si="9"/>
        <v>0.42</v>
      </c>
      <c r="AA22" s="13"/>
      <c r="AB22" s="5">
        <f>AB21+10000</f>
        <v>70000</v>
      </c>
      <c r="AC22" s="3">
        <f t="shared" si="32"/>
        <v>18763</v>
      </c>
      <c r="AD22" s="1">
        <f t="shared" si="90"/>
        <v>0.26804285714285714</v>
      </c>
      <c r="AE22" s="3">
        <f>IF(AC22&lt;=18130,0,MIN((AC22-18130)*11.9%,AC22*5.5%))</f>
        <v>75.327000000000012</v>
      </c>
      <c r="AF22" s="1">
        <f t="shared" si="33"/>
        <v>1.0761000000000002E-3</v>
      </c>
      <c r="AG22" s="3">
        <f>AE22+AC22</f>
        <v>18838.327000000001</v>
      </c>
      <c r="AH22" s="1">
        <f>AG22/AB22</f>
        <v>0.26911895714285716</v>
      </c>
      <c r="AI22" s="13"/>
      <c r="AJ22" s="5">
        <f>AJ21+10000</f>
        <v>70000</v>
      </c>
      <c r="AK22" s="3">
        <f t="shared" si="36"/>
        <v>19427</v>
      </c>
      <c r="AL22" s="1">
        <f t="shared" si="91"/>
        <v>0.2775285714285714</v>
      </c>
      <c r="AM22" s="3">
        <f t="shared" si="37"/>
        <v>224.19600000000003</v>
      </c>
      <c r="AN22" s="1">
        <f t="shared" si="92"/>
        <v>3.2028000000000004E-3</v>
      </c>
      <c r="AO22" s="3">
        <f t="shared" si="103"/>
        <v>19651.196</v>
      </c>
      <c r="AP22" s="1">
        <f t="shared" si="93"/>
        <v>0.28073137142857141</v>
      </c>
      <c r="AQ22" s="13"/>
      <c r="AR22" s="5">
        <v>800000</v>
      </c>
      <c r="AS22" s="3">
        <f t="shared" si="72"/>
        <v>342328</v>
      </c>
      <c r="AT22" s="1">
        <f t="shared" si="40"/>
        <v>0.42791000000000001</v>
      </c>
      <c r="AU22" s="3">
        <f t="shared" si="41"/>
        <v>18828.04</v>
      </c>
      <c r="AV22" s="1">
        <f t="shared" si="42"/>
        <v>2.3535050000000002E-2</v>
      </c>
      <c r="AW22" s="3">
        <f t="shared" si="82"/>
        <v>361156.04</v>
      </c>
      <c r="AX22" s="1">
        <f t="shared" si="43"/>
        <v>0.45144504999999996</v>
      </c>
      <c r="AY22" s="13"/>
      <c r="AZ22" s="5">
        <v>800000</v>
      </c>
      <c r="BA22" s="3">
        <f t="shared" si="13"/>
        <v>342625</v>
      </c>
      <c r="BB22" s="1">
        <f t="shared" si="44"/>
        <v>0.42828125</v>
      </c>
      <c r="BC22" s="3">
        <f t="shared" si="45"/>
        <v>18844.375</v>
      </c>
      <c r="BD22" s="1">
        <f t="shared" si="46"/>
        <v>2.3555468749999999E-2</v>
      </c>
      <c r="BE22" s="3">
        <f t="shared" si="47"/>
        <v>361469.375</v>
      </c>
      <c r="BF22" s="1">
        <f t="shared" si="48"/>
        <v>0.45183671874999998</v>
      </c>
      <c r="BG22" s="13"/>
      <c r="BH22" s="5">
        <v>800000</v>
      </c>
      <c r="BI22" s="3">
        <f t="shared" si="49"/>
        <v>342921</v>
      </c>
      <c r="BJ22" s="1">
        <f t="shared" si="50"/>
        <v>0.42865124999999998</v>
      </c>
      <c r="BK22" s="3">
        <f t="shared" si="51"/>
        <v>18860.654999999999</v>
      </c>
      <c r="BL22" s="1">
        <f>BK22/$BH22</f>
        <v>2.3575818749999998E-2</v>
      </c>
      <c r="BM22" s="3">
        <f t="shared" si="52"/>
        <v>361781.65500000003</v>
      </c>
      <c r="BN22" s="1">
        <f>BM22/$BH22</f>
        <v>0.45222706875000002</v>
      </c>
      <c r="BO22" s="13"/>
      <c r="BP22" s="5">
        <v>800000</v>
      </c>
      <c r="BQ22" s="3">
        <f t="shared" si="84"/>
        <v>343259</v>
      </c>
      <c r="BR22" s="1">
        <f t="shared" si="78"/>
        <v>0.42907374999999998</v>
      </c>
      <c r="BS22" s="3">
        <f t="shared" si="54"/>
        <v>18879.244999999999</v>
      </c>
      <c r="BT22" s="1">
        <f t="shared" si="79"/>
        <v>2.359905625E-2</v>
      </c>
      <c r="BU22" s="3">
        <f t="shared" si="55"/>
        <v>362138.245</v>
      </c>
      <c r="BV22" s="1">
        <f t="shared" si="74"/>
        <v>0.45267280625</v>
      </c>
      <c r="BW22" s="13"/>
      <c r="BX22" s="5">
        <v>800000</v>
      </c>
      <c r="BY22" s="3">
        <f t="shared" si="14"/>
        <v>343562</v>
      </c>
      <c r="BZ22" s="1">
        <f t="shared" si="85"/>
        <v>0.42945250000000001</v>
      </c>
      <c r="CA22" s="3">
        <f t="shared" si="56"/>
        <v>18895.91</v>
      </c>
      <c r="CB22" s="1">
        <f t="shared" si="57"/>
        <v>2.3619887499999999E-2</v>
      </c>
      <c r="CC22" s="3">
        <f t="shared" si="58"/>
        <v>362457.91</v>
      </c>
      <c r="CD22" s="1">
        <f t="shared" si="59"/>
        <v>0.45307238749999995</v>
      </c>
      <c r="CE22" s="13"/>
      <c r="CF22" s="5">
        <v>800000</v>
      </c>
      <c r="CG22" s="3">
        <f t="shared" si="60"/>
        <v>343835</v>
      </c>
      <c r="CH22" s="1">
        <f t="shared" si="61"/>
        <v>0.42979374999999997</v>
      </c>
      <c r="CI22" s="3">
        <f t="shared" si="62"/>
        <v>18910.924999999999</v>
      </c>
      <c r="CJ22" s="1">
        <f t="shared" si="63"/>
        <v>2.3638656250000001E-2</v>
      </c>
      <c r="CK22" s="3">
        <f t="shared" si="64"/>
        <v>362745.92499999999</v>
      </c>
      <c r="CL22" s="1">
        <f t="shared" si="65"/>
        <v>0.45343240624999998</v>
      </c>
      <c r="CM22" s="13"/>
      <c r="CN22" s="5">
        <v>800000</v>
      </c>
      <c r="CO22" s="3">
        <f t="shared" si="66"/>
        <v>343972</v>
      </c>
      <c r="CP22" s="1">
        <f t="shared" si="105"/>
        <v>0.42996499999999999</v>
      </c>
      <c r="CQ22" s="3">
        <f t="shared" si="80"/>
        <v>18918.46</v>
      </c>
      <c r="CR22" s="1">
        <f t="shared" si="67"/>
        <v>2.3648074999999998E-2</v>
      </c>
      <c r="CS22" s="3">
        <f t="shared" si="75"/>
        <v>362890.46</v>
      </c>
      <c r="CT22" s="1">
        <f t="shared" si="68"/>
        <v>0.45361307500000003</v>
      </c>
      <c r="CU22" s="13"/>
      <c r="CV22" s="5">
        <v>800000</v>
      </c>
      <c r="CW22" s="3">
        <f t="shared" si="16"/>
        <v>344216</v>
      </c>
      <c r="CX22" s="1">
        <f t="shared" si="17"/>
        <v>0.43026999999999999</v>
      </c>
      <c r="CY22" s="3">
        <f t="shared" si="69"/>
        <v>18931.88</v>
      </c>
      <c r="CZ22" s="1">
        <f t="shared" si="18"/>
        <v>2.3664850000000001E-2</v>
      </c>
      <c r="DA22" s="3">
        <f t="shared" si="70"/>
        <v>363147.88</v>
      </c>
      <c r="DB22" s="1">
        <f t="shared" ref="DB22" si="133">DA22/$CV22</f>
        <v>0.45393485</v>
      </c>
      <c r="DC22" s="13"/>
    </row>
    <row r="23" spans="1:107" x14ac:dyDescent="0.25">
      <c r="A23" s="13"/>
      <c r="B23" s="5">
        <f t="shared" ref="B23:B24" si="134">B22+10000</f>
        <v>80000</v>
      </c>
      <c r="C23" s="3">
        <f t="shared" si="132"/>
        <v>22464</v>
      </c>
      <c r="D23" s="1">
        <f t="shared" si="87"/>
        <v>0.28079999999999999</v>
      </c>
      <c r="E23" s="3">
        <f t="shared" si="21"/>
        <v>251.56600000000003</v>
      </c>
      <c r="F23" s="1">
        <f t="shared" si="22"/>
        <v>3.1445750000000006E-3</v>
      </c>
      <c r="G23" s="36">
        <f t="shared" ref="G23:G39" si="135">E23+C23</f>
        <v>22715.565999999999</v>
      </c>
      <c r="H23" s="41">
        <f t="shared" ref="H23:H39" si="136">G23/B23</f>
        <v>0.28394457499999998</v>
      </c>
      <c r="I23" s="3">
        <f t="shared" si="24"/>
        <v>22506</v>
      </c>
      <c r="J23" s="31">
        <f t="shared" si="25"/>
        <v>256.56400000000002</v>
      </c>
      <c r="K23" s="31">
        <f>I23+J23</f>
        <v>22762.563999999998</v>
      </c>
      <c r="L23" s="31">
        <f>K23-G23</f>
        <v>46.997999999999593</v>
      </c>
      <c r="M23" s="1">
        <f>L23/100</f>
        <v>0.4699799999999959</v>
      </c>
      <c r="N23" s="13"/>
      <c r="O23" s="5">
        <f>O22+10000</f>
        <v>80000</v>
      </c>
      <c r="P23" s="3">
        <f>IF(O23&lt;=12096,0,IF(O23&lt;=17443,INT((932.3*(O23-12096)/10000+1400)*(O23-12096)/10000),IF(O23&lt;=68480,INT((176.64*(O23-17443)/10000+2397)*(O23-17443)/10000+1015.13),IF(O23&lt;=277825,INT(O23*0.42-10911.92),INT(O23*0.45-19246.67)))))</f>
        <v>22688</v>
      </c>
      <c r="Q23" s="1">
        <f t="shared" si="89"/>
        <v>0.28360000000000002</v>
      </c>
      <c r="R23" s="3">
        <f t="shared" si="28"/>
        <v>325.822</v>
      </c>
      <c r="S23" s="1">
        <f t="shared" si="29"/>
        <v>4.0727749999999998E-3</v>
      </c>
      <c r="T23" s="36">
        <f t="shared" ref="T23:T39" si="137">R23+P23</f>
        <v>23013.822</v>
      </c>
      <c r="U23" s="41">
        <f t="shared" ref="U23:U39" si="138">T23/O23</f>
        <v>0.28767277499999999</v>
      </c>
      <c r="V23" s="3">
        <f>IF((O23+100)&lt;=12096,0,IF((O23+100)&lt;=17443,INT((932.3*((O23+100)-12096)/10000+1400)*((O23+100)-12096)/10000),IF((O23+100)&lt;=68480,INT((176.64*((O23+100)-17443)/10000+2397)*((O23+100)-17443)/10000+1015.13),IF((O23+100)&lt;=277825,INT((O23+100)*0.42-10911.92),INT((O23+100)*0.45-19246.67)))))</f>
        <v>22730</v>
      </c>
      <c r="W23" s="31">
        <f>IF(V23&lt;=19950,0,MIN((V23-19950)*11.9%,V23*5.5%))</f>
        <v>330.82000000000005</v>
      </c>
      <c r="X23" s="31">
        <f>V23+W23</f>
        <v>23060.82</v>
      </c>
      <c r="Y23" s="31">
        <f>X23-T23</f>
        <v>46.997999999999593</v>
      </c>
      <c r="Z23" s="1">
        <f>Y23/100</f>
        <v>0.4699799999999959</v>
      </c>
      <c r="AA23" s="13"/>
      <c r="AB23" s="5">
        <f>AB22+10000</f>
        <v>80000</v>
      </c>
      <c r="AC23" s="3">
        <f t="shared" si="32"/>
        <v>22963</v>
      </c>
      <c r="AD23" s="1">
        <f t="shared" si="90"/>
        <v>0.2870375</v>
      </c>
      <c r="AE23" s="3">
        <f t="shared" ref="AE23:AE40" si="139">IF(AC23&lt;=18130,0,MIN((AC23-18130)*11.9%,AC23*5.5%))</f>
        <v>575.12700000000007</v>
      </c>
      <c r="AF23" s="1">
        <f t="shared" si="33"/>
        <v>7.1890875000000009E-3</v>
      </c>
      <c r="AG23" s="3">
        <f t="shared" si="102"/>
        <v>23538.127</v>
      </c>
      <c r="AH23" s="1">
        <f t="shared" si="11"/>
        <v>0.29422658750000003</v>
      </c>
      <c r="AI23" s="13"/>
      <c r="AJ23" s="5">
        <f>AJ22+10000</f>
        <v>80000</v>
      </c>
      <c r="AK23" s="3">
        <f t="shared" si="36"/>
        <v>23627</v>
      </c>
      <c r="AL23" s="1">
        <f t="shared" si="91"/>
        <v>0.29533749999999998</v>
      </c>
      <c r="AM23" s="3">
        <f t="shared" si="37"/>
        <v>723.99600000000009</v>
      </c>
      <c r="AN23" s="1">
        <f t="shared" si="92"/>
        <v>9.049950000000001E-3</v>
      </c>
      <c r="AO23" s="3">
        <f t="shared" si="103"/>
        <v>24350.995999999999</v>
      </c>
      <c r="AP23" s="1">
        <f t="shared" si="93"/>
        <v>0.30438745</v>
      </c>
      <c r="AQ23" s="13"/>
      <c r="AR23" s="5">
        <v>900000</v>
      </c>
      <c r="AS23" s="3">
        <f t="shared" si="72"/>
        <v>387328</v>
      </c>
      <c r="AT23" s="1">
        <f t="shared" si="40"/>
        <v>0.43036444444444444</v>
      </c>
      <c r="AU23" s="3">
        <f t="shared" si="41"/>
        <v>21303.040000000001</v>
      </c>
      <c r="AV23" s="1">
        <f t="shared" si="42"/>
        <v>2.3670044444444444E-2</v>
      </c>
      <c r="AW23" s="3">
        <f t="shared" si="82"/>
        <v>408631.03999999998</v>
      </c>
      <c r="AX23" s="1">
        <f t="shared" si="43"/>
        <v>0.45403448888888887</v>
      </c>
      <c r="AY23" s="13"/>
      <c r="AZ23" s="5">
        <v>900000</v>
      </c>
      <c r="BA23" s="3">
        <f t="shared" si="13"/>
        <v>387625</v>
      </c>
      <c r="BB23" s="1">
        <f t="shared" si="44"/>
        <v>0.43069444444444444</v>
      </c>
      <c r="BC23" s="3">
        <f t="shared" si="45"/>
        <v>21319.375</v>
      </c>
      <c r="BD23" s="1">
        <f t="shared" si="46"/>
        <v>2.3688194444444446E-2</v>
      </c>
      <c r="BE23" s="3">
        <f t="shared" si="47"/>
        <v>408944.375</v>
      </c>
      <c r="BF23" s="1">
        <f t="shared" si="48"/>
        <v>0.45438263888888891</v>
      </c>
      <c r="BG23" s="13"/>
      <c r="BH23" s="5">
        <v>900000</v>
      </c>
      <c r="BI23" s="3">
        <f t="shared" si="49"/>
        <v>387921</v>
      </c>
      <c r="BJ23" s="1">
        <f t="shared" si="50"/>
        <v>0.43102333333333331</v>
      </c>
      <c r="BK23" s="3">
        <f t="shared" si="51"/>
        <v>21335.654999999999</v>
      </c>
      <c r="BL23" s="1">
        <f t="shared" si="50"/>
        <v>2.3706283333333331E-2</v>
      </c>
      <c r="BM23" s="3">
        <f t="shared" si="52"/>
        <v>409256.65500000003</v>
      </c>
      <c r="BN23" s="1">
        <f t="shared" ref="BN23" si="140">BM23/$BH23</f>
        <v>0.45472961666666672</v>
      </c>
      <c r="BO23" s="13"/>
      <c r="BP23" s="5">
        <v>900000</v>
      </c>
      <c r="BQ23" s="3">
        <f t="shared" si="84"/>
        <v>388259</v>
      </c>
      <c r="BR23" s="1">
        <f t="shared" si="78"/>
        <v>0.43139888888888889</v>
      </c>
      <c r="BS23" s="3">
        <f t="shared" si="54"/>
        <v>21354.244999999999</v>
      </c>
      <c r="BT23" s="1">
        <f t="shared" si="79"/>
        <v>2.3726938888888889E-2</v>
      </c>
      <c r="BU23" s="3">
        <f t="shared" si="55"/>
        <v>409613.245</v>
      </c>
      <c r="BV23" s="1">
        <f t="shared" si="74"/>
        <v>0.45512582777777777</v>
      </c>
      <c r="BW23" s="13"/>
      <c r="BX23" s="5">
        <v>900000</v>
      </c>
      <c r="BY23" s="3">
        <f t="shared" si="14"/>
        <v>388562</v>
      </c>
      <c r="BZ23" s="1">
        <f t="shared" si="85"/>
        <v>0.43173555555555554</v>
      </c>
      <c r="CA23" s="3">
        <f t="shared" si="56"/>
        <v>21370.91</v>
      </c>
      <c r="CB23" s="1">
        <f t="shared" si="57"/>
        <v>2.3745455555555555E-2</v>
      </c>
      <c r="CC23" s="3">
        <f t="shared" si="58"/>
        <v>409932.91</v>
      </c>
      <c r="CD23" s="1">
        <f t="shared" si="59"/>
        <v>0.45548101111111106</v>
      </c>
      <c r="CE23" s="13"/>
      <c r="CF23" s="5">
        <v>900000</v>
      </c>
      <c r="CG23" s="3">
        <f t="shared" si="60"/>
        <v>388835</v>
      </c>
      <c r="CH23" s="1">
        <f t="shared" si="61"/>
        <v>0.43203888888888886</v>
      </c>
      <c r="CI23" s="3">
        <f t="shared" si="62"/>
        <v>21385.924999999999</v>
      </c>
      <c r="CJ23" s="1">
        <f t="shared" si="63"/>
        <v>2.3762138888888888E-2</v>
      </c>
      <c r="CK23" s="3">
        <f t="shared" si="64"/>
        <v>410220.92499999999</v>
      </c>
      <c r="CL23" s="1">
        <f t="shared" si="65"/>
        <v>0.45580102777777776</v>
      </c>
      <c r="CM23" s="13"/>
      <c r="CN23" s="5">
        <v>900000</v>
      </c>
      <c r="CO23" s="3">
        <f>IF(CN23&lt;=8652,0,IF(CN23&lt;=13669,INT((993.62*(CN23-8652)/10000+1400)*(CN23-8652)/10000),IF(CN23&lt;=53665,INT((225.4*(CN23-13669)/10000+2397)*(CN23-13669)/10000+952.48),IF(CN23&lt;=254446,INT(CN23*0.42-8394.14),INT(CN23*0.45-16027.52)))))</f>
        <v>388972</v>
      </c>
      <c r="CP23" s="1">
        <f t="shared" si="105"/>
        <v>0.43219111111111114</v>
      </c>
      <c r="CQ23" s="3">
        <f t="shared" si="80"/>
        <v>21393.46</v>
      </c>
      <c r="CR23" s="1">
        <f t="shared" si="67"/>
        <v>2.3770511111111111E-2</v>
      </c>
      <c r="CS23" s="3">
        <f t="shared" si="75"/>
        <v>410365.46</v>
      </c>
      <c r="CT23" s="1">
        <f t="shared" si="68"/>
        <v>0.45596162222222225</v>
      </c>
      <c r="CU23" s="13"/>
      <c r="CV23" s="5">
        <v>900000</v>
      </c>
      <c r="CW23" s="3">
        <f t="shared" si="16"/>
        <v>389216</v>
      </c>
      <c r="CX23" s="1">
        <f t="shared" si="17"/>
        <v>0.43246222222222225</v>
      </c>
      <c r="CY23" s="3">
        <f t="shared" si="69"/>
        <v>21406.880000000001</v>
      </c>
      <c r="CZ23" s="1">
        <f t="shared" si="18"/>
        <v>2.3785422222222224E-2</v>
      </c>
      <c r="DA23" s="3">
        <f t="shared" si="70"/>
        <v>410622.88</v>
      </c>
      <c r="DB23" s="1">
        <f t="shared" ref="DB23:DB33" si="141">DA23/$CV23</f>
        <v>0.45624764444444443</v>
      </c>
      <c r="DC23" s="13"/>
    </row>
    <row r="24" spans="1:107" x14ac:dyDescent="0.25">
      <c r="A24" s="13"/>
      <c r="B24" s="5">
        <f t="shared" si="134"/>
        <v>90000</v>
      </c>
      <c r="C24" s="3">
        <f t="shared" si="132"/>
        <v>26664</v>
      </c>
      <c r="D24" s="1">
        <f t="shared" si="87"/>
        <v>0.29626666666666668</v>
      </c>
      <c r="E24" s="3">
        <f t="shared" si="21"/>
        <v>751.3660000000001</v>
      </c>
      <c r="F24" s="1">
        <f t="shared" si="22"/>
        <v>8.3485111111111128E-3</v>
      </c>
      <c r="G24" s="36">
        <f t="shared" si="135"/>
        <v>27415.366000000002</v>
      </c>
      <c r="H24" s="41">
        <f t="shared" si="136"/>
        <v>0.3046151777777778</v>
      </c>
      <c r="I24" s="3">
        <f t="shared" si="24"/>
        <v>26706</v>
      </c>
      <c r="J24" s="31">
        <f t="shared" si="25"/>
        <v>756.36400000000003</v>
      </c>
      <c r="K24" s="31">
        <f t="shared" ref="K24:K40" si="142">I24+J24</f>
        <v>27462.364000000001</v>
      </c>
      <c r="L24" s="31">
        <f t="shared" ref="L24:L40" si="143">K24-G24</f>
        <v>46.997999999999593</v>
      </c>
      <c r="M24" s="1">
        <f t="shared" ref="M24:M40" si="144">L24/100</f>
        <v>0.4699799999999959</v>
      </c>
      <c r="N24" s="13"/>
      <c r="O24" s="5">
        <f>O23+10000</f>
        <v>90000</v>
      </c>
      <c r="P24" s="3">
        <f t="shared" si="27"/>
        <v>26888</v>
      </c>
      <c r="Q24" s="1">
        <f t="shared" si="89"/>
        <v>0.29875555555555555</v>
      </c>
      <c r="R24" s="3">
        <f t="shared" si="28"/>
        <v>825.62200000000007</v>
      </c>
      <c r="S24" s="1">
        <f t="shared" si="29"/>
        <v>9.1735777777777784E-3</v>
      </c>
      <c r="T24" s="36">
        <f t="shared" si="137"/>
        <v>27713.621999999999</v>
      </c>
      <c r="U24" s="41">
        <f t="shared" si="138"/>
        <v>0.30792913333333333</v>
      </c>
      <c r="V24" s="3">
        <f t="shared" ref="V24:V40" si="145">IF((O24+100)&lt;=12096,0,IF((O24+100)&lt;=17443,INT((932.3*((O24+100)-12096)/10000+1400)*((O24+100)-12096)/10000),IF((O24+100)&lt;=68480,INT((176.64*((O24+100)-17443)/10000+2397)*((O24+100)-17443)/10000+1015.13),IF((O24+100)&lt;=277825,INT((O24+100)*0.42-10911.92),INT((O24+100)*0.45-19246.67)))))</f>
        <v>26930</v>
      </c>
      <c r="W24" s="31">
        <f t="shared" ref="W24:W40" si="146">IF(V24&lt;=19950,0,MIN((V24-19950)*11.9%,V24*5.5%))</f>
        <v>830.62</v>
      </c>
      <c r="X24" s="31">
        <f t="shared" ref="X24:X40" si="147">V24+W24</f>
        <v>27760.62</v>
      </c>
      <c r="Y24" s="31">
        <f t="shared" ref="Y24:Y40" si="148">X24-T24</f>
        <v>46.997999999999593</v>
      </c>
      <c r="Z24" s="1">
        <f t="shared" ref="Z24:Z40" si="149">Y24/100</f>
        <v>0.4699799999999959</v>
      </c>
      <c r="AA24" s="13"/>
      <c r="AB24" s="5">
        <f>AB23+10000</f>
        <v>90000</v>
      </c>
      <c r="AC24" s="3">
        <f t="shared" si="32"/>
        <v>27163</v>
      </c>
      <c r="AD24" s="1">
        <f t="shared" si="90"/>
        <v>0.30181111111111109</v>
      </c>
      <c r="AE24" s="3">
        <f t="shared" si="139"/>
        <v>1074.9270000000001</v>
      </c>
      <c r="AF24" s="1">
        <f t="shared" si="33"/>
        <v>1.1943633333333335E-2</v>
      </c>
      <c r="AG24" s="3">
        <f t="shared" si="102"/>
        <v>28237.927</v>
      </c>
      <c r="AH24" s="1">
        <f t="shared" si="11"/>
        <v>0.31375474444444446</v>
      </c>
      <c r="AI24" s="13"/>
      <c r="AJ24" s="5">
        <f>AJ23+10000</f>
        <v>90000</v>
      </c>
      <c r="AK24" s="3">
        <f t="shared" si="36"/>
        <v>27827</v>
      </c>
      <c r="AL24" s="1">
        <f t="shared" si="91"/>
        <v>0.3091888888888889</v>
      </c>
      <c r="AM24" s="3">
        <f t="shared" si="37"/>
        <v>1223.796</v>
      </c>
      <c r="AN24" s="1">
        <f t="shared" si="92"/>
        <v>1.3597733333333334E-2</v>
      </c>
      <c r="AO24" s="3">
        <f t="shared" si="103"/>
        <v>29050.795999999998</v>
      </c>
      <c r="AP24" s="1">
        <f t="shared" si="93"/>
        <v>0.32278662222222221</v>
      </c>
      <c r="AQ24" s="13"/>
      <c r="AR24" s="5">
        <v>1000000</v>
      </c>
      <c r="AS24" s="3">
        <f>IF(AR24&lt;=10347,0,IF(AR24&lt;=14926,INT((1088.67*(AR24-10347)/10000+1400)*(AR24-10347)/10000),IF(AR24&lt;=58596,INT((206.43*(AR24-14926)/10000+2397)*(AR24-14926)/10000+869.32),IF(AR24&lt;=277825,INT(AR24*0.42-9336.45),INT(AR24*0.45-17671.2)))))</f>
        <v>432328</v>
      </c>
      <c r="AT24" s="1">
        <f t="shared" si="40"/>
        <v>0.43232799999999999</v>
      </c>
      <c r="AU24" s="3">
        <f t="shared" si="41"/>
        <v>23778.04</v>
      </c>
      <c r="AV24" s="1">
        <f t="shared" si="42"/>
        <v>2.377804E-2</v>
      </c>
      <c r="AW24" s="3">
        <f t="shared" si="82"/>
        <v>456106.04</v>
      </c>
      <c r="AX24" s="1">
        <f t="shared" si="43"/>
        <v>0.45610603999999999</v>
      </c>
      <c r="AY24" s="13"/>
      <c r="AZ24" s="5">
        <v>1000000</v>
      </c>
      <c r="BA24" s="3">
        <f t="shared" si="13"/>
        <v>432625</v>
      </c>
      <c r="BB24" s="1">
        <f t="shared" si="44"/>
        <v>0.43262499999999998</v>
      </c>
      <c r="BC24" s="3">
        <f t="shared" si="45"/>
        <v>23794.375</v>
      </c>
      <c r="BD24" s="1">
        <f t="shared" si="46"/>
        <v>2.3794375E-2</v>
      </c>
      <c r="BE24" s="3">
        <f t="shared" si="47"/>
        <v>456419.375</v>
      </c>
      <c r="BF24" s="1">
        <f t="shared" si="48"/>
        <v>0.45641937500000002</v>
      </c>
      <c r="BG24" s="13"/>
      <c r="BH24" s="5">
        <v>1000000</v>
      </c>
      <c r="BI24" s="3">
        <f t="shared" si="49"/>
        <v>432921</v>
      </c>
      <c r="BJ24" s="1">
        <f t="shared" si="50"/>
        <v>0.432921</v>
      </c>
      <c r="BK24" s="3">
        <f t="shared" si="51"/>
        <v>23810.654999999999</v>
      </c>
      <c r="BL24" s="1">
        <f t="shared" si="50"/>
        <v>2.3810655E-2</v>
      </c>
      <c r="BM24" s="3">
        <f t="shared" si="52"/>
        <v>456731.65500000003</v>
      </c>
      <c r="BN24" s="1">
        <f t="shared" ref="BN24" si="150">BM24/$BH24</f>
        <v>0.45673165500000001</v>
      </c>
      <c r="BO24" s="13"/>
      <c r="BP24" s="5">
        <v>1000000</v>
      </c>
      <c r="BQ24" s="3">
        <f t="shared" si="84"/>
        <v>433259</v>
      </c>
      <c r="BR24" s="1">
        <f t="shared" si="78"/>
        <v>0.43325900000000001</v>
      </c>
      <c r="BS24" s="3">
        <f t="shared" si="54"/>
        <v>23829.244999999999</v>
      </c>
      <c r="BT24" s="1">
        <f t="shared" si="79"/>
        <v>2.3829244999999999E-2</v>
      </c>
      <c r="BU24" s="3">
        <f t="shared" si="55"/>
        <v>457088.245</v>
      </c>
      <c r="BV24" s="1">
        <f t="shared" si="74"/>
        <v>0.457088245</v>
      </c>
      <c r="BW24" s="13"/>
      <c r="BX24" s="5">
        <v>1000000</v>
      </c>
      <c r="BY24" s="3">
        <f t="shared" si="14"/>
        <v>433562</v>
      </c>
      <c r="BZ24" s="1">
        <f t="shared" si="85"/>
        <v>0.433562</v>
      </c>
      <c r="CA24" s="3">
        <f t="shared" si="56"/>
        <v>23845.91</v>
      </c>
      <c r="CB24" s="1">
        <f t="shared" si="57"/>
        <v>2.3845910000000001E-2</v>
      </c>
      <c r="CC24" s="3">
        <f t="shared" si="58"/>
        <v>457407.91</v>
      </c>
      <c r="CD24" s="1">
        <f t="shared" si="59"/>
        <v>0.45740790999999997</v>
      </c>
      <c r="CE24" s="13"/>
      <c r="CF24" s="5">
        <v>1000000</v>
      </c>
      <c r="CG24" s="3">
        <f t="shared" si="60"/>
        <v>433835</v>
      </c>
      <c r="CH24" s="1">
        <f t="shared" si="61"/>
        <v>0.43383500000000003</v>
      </c>
      <c r="CI24" s="3">
        <f t="shared" si="62"/>
        <v>23860.924999999999</v>
      </c>
      <c r="CJ24" s="1">
        <f t="shared" si="63"/>
        <v>2.3860924999999998E-2</v>
      </c>
      <c r="CK24" s="3">
        <f t="shared" si="64"/>
        <v>457695.92499999999</v>
      </c>
      <c r="CL24" s="1">
        <f t="shared" si="65"/>
        <v>0.457695925</v>
      </c>
      <c r="CM24" s="13"/>
      <c r="CN24" s="5">
        <v>1000000</v>
      </c>
      <c r="CO24" s="3">
        <f t="shared" si="66"/>
        <v>433972</v>
      </c>
      <c r="CP24" s="1">
        <f t="shared" si="105"/>
        <v>0.43397200000000002</v>
      </c>
      <c r="CQ24" s="3">
        <f t="shared" si="80"/>
        <v>23868.46</v>
      </c>
      <c r="CR24" s="1">
        <f t="shared" si="67"/>
        <v>2.3868459999999998E-2</v>
      </c>
      <c r="CS24" s="3">
        <f t="shared" si="75"/>
        <v>457840.46</v>
      </c>
      <c r="CT24" s="1">
        <f t="shared" si="68"/>
        <v>0.45784046</v>
      </c>
      <c r="CU24" s="13"/>
      <c r="CV24" s="5">
        <v>1000000</v>
      </c>
      <c r="CW24" s="3">
        <f t="shared" si="16"/>
        <v>434216</v>
      </c>
      <c r="CX24" s="1">
        <f t="shared" ref="CX24" si="151">CW24/$CV24</f>
        <v>0.43421599999999999</v>
      </c>
      <c r="CY24" s="3">
        <f t="shared" ref="CY24:CY33" si="152">CW24*0.055</f>
        <v>23881.88</v>
      </c>
      <c r="CZ24" s="1">
        <f t="shared" ref="CZ24" si="153">CY24/$CV24</f>
        <v>2.3881880000000001E-2</v>
      </c>
      <c r="DA24" s="3">
        <f t="shared" ref="DA24:DA33" si="154">CY24+CW24</f>
        <v>458097.88</v>
      </c>
      <c r="DB24" s="1">
        <f t="shared" si="141"/>
        <v>0.45809788000000001</v>
      </c>
      <c r="DC24" s="13"/>
    </row>
    <row r="25" spans="1:107" x14ac:dyDescent="0.25">
      <c r="A25" s="13"/>
      <c r="B25" s="5">
        <f>B24+10000</f>
        <v>100000</v>
      </c>
      <c r="C25" s="3">
        <f t="shared" si="132"/>
        <v>30864</v>
      </c>
      <c r="D25" s="1">
        <f t="shared" si="87"/>
        <v>0.30864000000000003</v>
      </c>
      <c r="E25" s="3">
        <f t="shared" si="21"/>
        <v>1251.1660000000002</v>
      </c>
      <c r="F25" s="1">
        <f t="shared" si="22"/>
        <v>1.2511660000000001E-2</v>
      </c>
      <c r="G25" s="36">
        <f t="shared" si="135"/>
        <v>32115.166000000001</v>
      </c>
      <c r="H25" s="41">
        <f t="shared" si="136"/>
        <v>0.32115166000000001</v>
      </c>
      <c r="I25" s="3">
        <f t="shared" si="24"/>
        <v>30906</v>
      </c>
      <c r="J25" s="31">
        <f t="shared" si="25"/>
        <v>1256.164</v>
      </c>
      <c r="K25" s="31">
        <f t="shared" si="142"/>
        <v>32162.164000000001</v>
      </c>
      <c r="L25" s="31">
        <f t="shared" si="143"/>
        <v>46.997999999999593</v>
      </c>
      <c r="M25" s="1">
        <f t="shared" si="144"/>
        <v>0.4699799999999959</v>
      </c>
      <c r="N25" s="13"/>
      <c r="O25" s="5">
        <f>O24+10000</f>
        <v>100000</v>
      </c>
      <c r="P25" s="3">
        <f t="shared" si="27"/>
        <v>31088</v>
      </c>
      <c r="Q25" s="1">
        <f t="shared" si="89"/>
        <v>0.31087999999999999</v>
      </c>
      <c r="R25" s="3">
        <f t="shared" si="28"/>
        <v>1325.422</v>
      </c>
      <c r="S25" s="1">
        <f t="shared" si="29"/>
        <v>1.3254220000000001E-2</v>
      </c>
      <c r="T25" s="36">
        <f t="shared" si="137"/>
        <v>32413.421999999999</v>
      </c>
      <c r="U25" s="41">
        <f t="shared" si="138"/>
        <v>0.32413421999999997</v>
      </c>
      <c r="V25" s="3">
        <f t="shared" si="145"/>
        <v>31130</v>
      </c>
      <c r="W25" s="31">
        <f t="shared" si="146"/>
        <v>1330.42</v>
      </c>
      <c r="X25" s="31">
        <f t="shared" si="147"/>
        <v>32460.42</v>
      </c>
      <c r="Y25" s="31">
        <f t="shared" si="148"/>
        <v>46.997999999999593</v>
      </c>
      <c r="Z25" s="1">
        <f t="shared" si="149"/>
        <v>0.4699799999999959</v>
      </c>
      <c r="AA25" s="13"/>
      <c r="AB25" s="5">
        <f>AB24+10000</f>
        <v>100000</v>
      </c>
      <c r="AC25" s="3">
        <f t="shared" si="32"/>
        <v>31363</v>
      </c>
      <c r="AD25" s="1">
        <f t="shared" si="90"/>
        <v>0.31363000000000002</v>
      </c>
      <c r="AE25" s="3">
        <f t="shared" si="139"/>
        <v>1574.7270000000001</v>
      </c>
      <c r="AF25" s="1">
        <f t="shared" si="33"/>
        <v>1.5747270000000001E-2</v>
      </c>
      <c r="AG25" s="3">
        <f t="shared" si="102"/>
        <v>32937.726999999999</v>
      </c>
      <c r="AH25" s="1">
        <f t="shared" si="11"/>
        <v>0.32937727</v>
      </c>
      <c r="AI25" s="13"/>
      <c r="AJ25" s="5">
        <f>AJ24+10000</f>
        <v>100000</v>
      </c>
      <c r="AK25" s="3">
        <f t="shared" si="36"/>
        <v>32027</v>
      </c>
      <c r="AL25" s="1">
        <f t="shared" si="91"/>
        <v>0.32027</v>
      </c>
      <c r="AM25" s="3">
        <f t="shared" si="37"/>
        <v>1723.5960000000002</v>
      </c>
      <c r="AN25" s="1">
        <f t="shared" si="92"/>
        <v>1.7235960000000002E-2</v>
      </c>
      <c r="AO25" s="3">
        <f t="shared" si="103"/>
        <v>33750.595999999998</v>
      </c>
      <c r="AP25" s="1">
        <f t="shared" si="93"/>
        <v>0.33750595999999999</v>
      </c>
      <c r="AQ25" s="13"/>
      <c r="AR25" s="5">
        <v>2000000</v>
      </c>
      <c r="AS25" s="3">
        <f t="shared" si="72"/>
        <v>882328</v>
      </c>
      <c r="AT25" s="1">
        <f t="shared" si="40"/>
        <v>0.441164</v>
      </c>
      <c r="AU25" s="3">
        <f t="shared" si="41"/>
        <v>48528.04</v>
      </c>
      <c r="AV25" s="1">
        <f t="shared" si="42"/>
        <v>2.4264020000000001E-2</v>
      </c>
      <c r="AW25" s="3">
        <f t="shared" si="82"/>
        <v>930856.04</v>
      </c>
      <c r="AX25" s="1">
        <f t="shared" si="43"/>
        <v>0.46542802</v>
      </c>
      <c r="AY25" s="13"/>
      <c r="AZ25" s="5">
        <v>2000000</v>
      </c>
      <c r="BA25" s="3">
        <f t="shared" si="13"/>
        <v>882625</v>
      </c>
      <c r="BB25" s="1">
        <f t="shared" si="44"/>
        <v>0.4413125</v>
      </c>
      <c r="BC25" s="3">
        <f t="shared" si="45"/>
        <v>48544.375</v>
      </c>
      <c r="BD25" s="1">
        <f t="shared" si="46"/>
        <v>2.42721875E-2</v>
      </c>
      <c r="BE25" s="3">
        <f t="shared" si="47"/>
        <v>931169.375</v>
      </c>
      <c r="BF25" s="1">
        <f t="shared" si="48"/>
        <v>0.46558468749999998</v>
      </c>
      <c r="BG25" s="13"/>
      <c r="BH25" s="5">
        <v>2000000</v>
      </c>
      <c r="BI25" s="3">
        <f t="shared" si="49"/>
        <v>882921</v>
      </c>
      <c r="BJ25" s="1">
        <f t="shared" si="50"/>
        <v>0.44146049999999998</v>
      </c>
      <c r="BK25" s="3">
        <f t="shared" si="51"/>
        <v>48560.654999999999</v>
      </c>
      <c r="BL25" s="1">
        <f t="shared" si="50"/>
        <v>2.4280327500000001E-2</v>
      </c>
      <c r="BM25" s="3">
        <f t="shared" si="52"/>
        <v>931481.65500000003</v>
      </c>
      <c r="BN25" s="1">
        <f t="shared" ref="BN25" si="155">BM25/$BH25</f>
        <v>0.46574082750000001</v>
      </c>
      <c r="BO25" s="13"/>
      <c r="BP25" s="5">
        <v>2000000</v>
      </c>
      <c r="BQ25" s="3">
        <f t="shared" si="84"/>
        <v>883259</v>
      </c>
      <c r="BR25" s="1">
        <f t="shared" si="78"/>
        <v>0.44162950000000001</v>
      </c>
      <c r="BS25" s="3">
        <f t="shared" si="54"/>
        <v>48579.245000000003</v>
      </c>
      <c r="BT25" s="1">
        <f t="shared" si="79"/>
        <v>2.42896225E-2</v>
      </c>
      <c r="BU25" s="3">
        <f t="shared" si="55"/>
        <v>931838.245</v>
      </c>
      <c r="BV25" s="1">
        <f t="shared" si="74"/>
        <v>0.4659191225</v>
      </c>
      <c r="BW25" s="13"/>
      <c r="BX25" s="5">
        <v>2000000</v>
      </c>
      <c r="BY25" s="3">
        <f t="shared" si="14"/>
        <v>883562</v>
      </c>
      <c r="BZ25" s="1">
        <f t="shared" si="85"/>
        <v>0.44178099999999998</v>
      </c>
      <c r="CA25" s="3">
        <f t="shared" si="56"/>
        <v>48595.91</v>
      </c>
      <c r="CB25" s="1">
        <f t="shared" si="57"/>
        <v>2.4297955000000003E-2</v>
      </c>
      <c r="CC25" s="3">
        <f t="shared" si="58"/>
        <v>932157.91</v>
      </c>
      <c r="CD25" s="1">
        <f t="shared" si="59"/>
        <v>0.46607895500000002</v>
      </c>
      <c r="CE25" s="13"/>
      <c r="CF25" s="5">
        <v>2000000</v>
      </c>
      <c r="CG25" s="3">
        <f t="shared" si="60"/>
        <v>883835</v>
      </c>
      <c r="CH25" s="1">
        <f t="shared" si="61"/>
        <v>0.44191750000000002</v>
      </c>
      <c r="CI25" s="3">
        <f t="shared" si="62"/>
        <v>48610.925000000003</v>
      </c>
      <c r="CJ25" s="1">
        <f t="shared" si="63"/>
        <v>2.4305462500000003E-2</v>
      </c>
      <c r="CK25" s="3">
        <f t="shared" si="64"/>
        <v>932445.92500000005</v>
      </c>
      <c r="CL25" s="1">
        <f t="shared" si="65"/>
        <v>0.4662229625</v>
      </c>
      <c r="CM25" s="13"/>
      <c r="CN25" s="5">
        <v>2000000</v>
      </c>
      <c r="CO25" s="3">
        <f>IF(CN25&lt;=8652,0,IF(CN25&lt;=13669,INT((993.62*(CN25-8652)/10000+1400)*(CN25-8652)/10000),IF(CN25&lt;=53665,INT((225.4*(CN25-13669)/10000+2397)*(CN25-13669)/10000+952.48),IF(CN25&lt;=254446,INT(CN25*0.42-8394.14),INT(CN25*0.45-16027.52)))))</f>
        <v>883972</v>
      </c>
      <c r="CP25" s="1">
        <f t="shared" si="105"/>
        <v>0.44198599999999999</v>
      </c>
      <c r="CQ25" s="3">
        <f t="shared" si="80"/>
        <v>48618.46</v>
      </c>
      <c r="CR25" s="1">
        <f t="shared" si="67"/>
        <v>2.4309230000000001E-2</v>
      </c>
      <c r="CS25" s="3">
        <f t="shared" si="75"/>
        <v>932590.46</v>
      </c>
      <c r="CT25" s="1">
        <f t="shared" si="68"/>
        <v>0.46629523</v>
      </c>
      <c r="CU25" s="13"/>
      <c r="CV25" s="5">
        <v>2000000</v>
      </c>
      <c r="CW25" s="3">
        <f t="shared" si="16"/>
        <v>884216</v>
      </c>
      <c r="CX25" s="1">
        <f t="shared" ref="CX25" si="156">CW25/$CV25</f>
        <v>0.442108</v>
      </c>
      <c r="CY25" s="3">
        <f t="shared" si="152"/>
        <v>48631.88</v>
      </c>
      <c r="CZ25" s="1">
        <f t="shared" ref="CZ25" si="157">CY25/$CV25</f>
        <v>2.4315939999999998E-2</v>
      </c>
      <c r="DA25" s="3">
        <f t="shared" si="154"/>
        <v>932847.88</v>
      </c>
      <c r="DB25" s="1">
        <f t="shared" si="141"/>
        <v>0.46642393999999998</v>
      </c>
      <c r="DC25" s="13"/>
    </row>
    <row r="26" spans="1:107" x14ac:dyDescent="0.25">
      <c r="A26" s="13"/>
      <c r="B26" s="5">
        <f t="shared" ref="B26:B33" si="158">B25+50000</f>
        <v>150000</v>
      </c>
      <c r="C26" s="3">
        <f t="shared" si="132"/>
        <v>51864</v>
      </c>
      <c r="D26" s="1">
        <f t="shared" si="87"/>
        <v>0.34576000000000001</v>
      </c>
      <c r="E26" s="3">
        <f t="shared" si="21"/>
        <v>2852.52</v>
      </c>
      <c r="F26" s="1">
        <f t="shared" si="22"/>
        <v>1.90168E-2</v>
      </c>
      <c r="G26" s="36">
        <f t="shared" si="135"/>
        <v>54716.52</v>
      </c>
      <c r="H26" s="41">
        <f t="shared" si="136"/>
        <v>0.36477679999999996</v>
      </c>
      <c r="I26" s="3">
        <f t="shared" si="24"/>
        <v>51906</v>
      </c>
      <c r="J26" s="31">
        <f t="shared" si="25"/>
        <v>2854.83</v>
      </c>
      <c r="K26" s="31">
        <f t="shared" si="142"/>
        <v>54760.83</v>
      </c>
      <c r="L26" s="31">
        <f t="shared" si="143"/>
        <v>44.310000000004948</v>
      </c>
      <c r="M26" s="1">
        <f t="shared" si="144"/>
        <v>0.44310000000004945</v>
      </c>
      <c r="N26" s="13"/>
      <c r="O26" s="5">
        <f t="shared" ref="O26:O33" si="159">O25+50000</f>
        <v>150000</v>
      </c>
      <c r="P26" s="3">
        <f t="shared" si="27"/>
        <v>52088</v>
      </c>
      <c r="Q26" s="1">
        <f t="shared" si="89"/>
        <v>0.34725333333333336</v>
      </c>
      <c r="R26" s="3">
        <f t="shared" si="28"/>
        <v>2864.84</v>
      </c>
      <c r="S26" s="1">
        <f t="shared" si="29"/>
        <v>1.9098933333333335E-2</v>
      </c>
      <c r="T26" s="36">
        <f t="shared" si="137"/>
        <v>54952.84</v>
      </c>
      <c r="U26" s="41">
        <f t="shared" si="138"/>
        <v>0.36635226666666665</v>
      </c>
      <c r="V26" s="3">
        <f t="shared" si="145"/>
        <v>52130</v>
      </c>
      <c r="W26" s="31">
        <f t="shared" si="146"/>
        <v>2867.15</v>
      </c>
      <c r="X26" s="31">
        <f t="shared" si="147"/>
        <v>54997.15</v>
      </c>
      <c r="Y26" s="31">
        <f t="shared" si="148"/>
        <v>44.310000000004948</v>
      </c>
      <c r="Z26" s="1">
        <f t="shared" si="149"/>
        <v>0.44310000000004945</v>
      </c>
      <c r="AA26" s="13"/>
      <c r="AB26" s="5">
        <f t="shared" ref="AB26:AB33" si="160">AB25+50000</f>
        <v>150000</v>
      </c>
      <c r="AC26" s="3">
        <f t="shared" si="32"/>
        <v>52363</v>
      </c>
      <c r="AD26" s="1">
        <f t="shared" si="90"/>
        <v>0.34908666666666666</v>
      </c>
      <c r="AE26" s="3">
        <f t="shared" si="139"/>
        <v>2879.9650000000001</v>
      </c>
      <c r="AF26" s="1">
        <f t="shared" si="33"/>
        <v>1.9199766666666666E-2</v>
      </c>
      <c r="AG26" s="3">
        <f t="shared" si="102"/>
        <v>55242.964999999997</v>
      </c>
      <c r="AH26" s="1">
        <f t="shared" si="11"/>
        <v>0.36828643333333333</v>
      </c>
      <c r="AI26" s="13"/>
      <c r="AJ26" s="5">
        <f t="shared" ref="AJ26:AJ33" si="161">AJ25+50000</f>
        <v>150000</v>
      </c>
      <c r="AK26" s="3">
        <f t="shared" si="36"/>
        <v>53027</v>
      </c>
      <c r="AL26" s="1">
        <f t="shared" si="91"/>
        <v>0.35351333333333335</v>
      </c>
      <c r="AM26" s="3">
        <f t="shared" si="37"/>
        <v>2916.4850000000001</v>
      </c>
      <c r="AN26" s="1">
        <f t="shared" si="92"/>
        <v>1.9443233333333334E-2</v>
      </c>
      <c r="AO26" s="3">
        <f t="shared" si="103"/>
        <v>55943.485000000001</v>
      </c>
      <c r="AP26" s="1">
        <f t="shared" si="93"/>
        <v>0.37295656666666666</v>
      </c>
      <c r="AQ26" s="13"/>
      <c r="AR26" s="5">
        <v>3000000</v>
      </c>
      <c r="AS26" s="3">
        <f t="shared" si="72"/>
        <v>1332328</v>
      </c>
      <c r="AT26" s="1">
        <f t="shared" si="40"/>
        <v>0.44410933333333336</v>
      </c>
      <c r="AU26" s="3">
        <f t="shared" si="41"/>
        <v>73278.039999999994</v>
      </c>
      <c r="AV26" s="1">
        <f t="shared" si="42"/>
        <v>2.442601333333333E-2</v>
      </c>
      <c r="AW26" s="3">
        <f t="shared" si="82"/>
        <v>1405606.04</v>
      </c>
      <c r="AX26" s="1">
        <f t="shared" si="43"/>
        <v>0.46853534666666669</v>
      </c>
      <c r="AY26" s="13"/>
      <c r="AZ26" s="5">
        <v>3000000</v>
      </c>
      <c r="BA26" s="3">
        <f t="shared" si="13"/>
        <v>1332625</v>
      </c>
      <c r="BB26" s="1">
        <f t="shared" si="44"/>
        <v>0.44420833333333332</v>
      </c>
      <c r="BC26" s="3">
        <f t="shared" si="45"/>
        <v>73294.375</v>
      </c>
      <c r="BD26" s="1">
        <f t="shared" si="46"/>
        <v>2.4431458333333333E-2</v>
      </c>
      <c r="BE26" s="3">
        <f t="shared" si="47"/>
        <v>1405919.375</v>
      </c>
      <c r="BF26" s="1">
        <f t="shared" si="48"/>
        <v>0.46863979166666669</v>
      </c>
      <c r="BG26" s="13"/>
      <c r="BH26" s="5">
        <v>3000000</v>
      </c>
      <c r="BI26" s="3">
        <f t="shared" si="49"/>
        <v>1332921</v>
      </c>
      <c r="BJ26" s="1">
        <f t="shared" si="50"/>
        <v>0.44430700000000001</v>
      </c>
      <c r="BK26" s="3">
        <f t="shared" si="51"/>
        <v>73310.654999999999</v>
      </c>
      <c r="BL26" s="1">
        <f t="shared" si="50"/>
        <v>2.4436884999999998E-2</v>
      </c>
      <c r="BM26" s="3">
        <f t="shared" si="52"/>
        <v>1406231.655</v>
      </c>
      <c r="BN26" s="1">
        <f t="shared" ref="BN26" si="162">BM26/$BH26</f>
        <v>0.46874388500000003</v>
      </c>
      <c r="BO26" s="13"/>
      <c r="BP26" s="5">
        <v>3000000</v>
      </c>
      <c r="BQ26" s="3">
        <f t="shared" si="84"/>
        <v>1333259</v>
      </c>
      <c r="BR26" s="1">
        <f t="shared" si="78"/>
        <v>0.44441966666666666</v>
      </c>
      <c r="BS26" s="3">
        <f t="shared" si="54"/>
        <v>73329.244999999995</v>
      </c>
      <c r="BT26" s="1">
        <f t="shared" si="79"/>
        <v>2.4443081666666665E-2</v>
      </c>
      <c r="BU26" s="3">
        <f t="shared" si="55"/>
        <v>1406588.2450000001</v>
      </c>
      <c r="BV26" s="1">
        <f t="shared" si="74"/>
        <v>0.46886274833333336</v>
      </c>
      <c r="BW26" s="13"/>
      <c r="BX26" s="5">
        <v>3000000</v>
      </c>
      <c r="BY26" s="3">
        <f t="shared" si="14"/>
        <v>1333562</v>
      </c>
      <c r="BZ26" s="1">
        <f t="shared" si="85"/>
        <v>0.44452066666666668</v>
      </c>
      <c r="CA26" s="3">
        <f t="shared" si="56"/>
        <v>73345.91</v>
      </c>
      <c r="CB26" s="1">
        <f t="shared" si="57"/>
        <v>2.4448636666666669E-2</v>
      </c>
      <c r="CC26" s="3">
        <f t="shared" si="58"/>
        <v>1406907.91</v>
      </c>
      <c r="CD26" s="1">
        <f t="shared" si="59"/>
        <v>0.46896930333333331</v>
      </c>
      <c r="CE26" s="13"/>
      <c r="CF26" s="5">
        <v>3000000</v>
      </c>
      <c r="CG26" s="3">
        <f t="shared" si="60"/>
        <v>1333835</v>
      </c>
      <c r="CH26" s="1">
        <f t="shared" si="61"/>
        <v>0.44461166666666668</v>
      </c>
      <c r="CI26" s="3">
        <f t="shared" si="62"/>
        <v>73360.925000000003</v>
      </c>
      <c r="CJ26" s="1">
        <f t="shared" si="63"/>
        <v>2.4453641666666668E-2</v>
      </c>
      <c r="CK26" s="3">
        <f t="shared" si="64"/>
        <v>1407195.925</v>
      </c>
      <c r="CL26" s="1">
        <f t="shared" si="65"/>
        <v>0.46906530833333338</v>
      </c>
      <c r="CM26" s="13"/>
      <c r="CN26" s="5">
        <v>3000000</v>
      </c>
      <c r="CO26" s="3">
        <f t="shared" si="66"/>
        <v>1333972</v>
      </c>
      <c r="CP26" s="1">
        <f t="shared" si="105"/>
        <v>0.44465733333333335</v>
      </c>
      <c r="CQ26" s="3">
        <f t="shared" si="80"/>
        <v>73368.460000000006</v>
      </c>
      <c r="CR26" s="1">
        <f t="shared" si="67"/>
        <v>2.4456153333333334E-2</v>
      </c>
      <c r="CS26" s="3">
        <f t="shared" si="75"/>
        <v>1407340.46</v>
      </c>
      <c r="CT26" s="1">
        <f t="shared" si="68"/>
        <v>0.46911348666666663</v>
      </c>
      <c r="CU26" s="13"/>
      <c r="CV26" s="5">
        <v>3000000</v>
      </c>
      <c r="CW26" s="3">
        <f t="shared" si="16"/>
        <v>1334216</v>
      </c>
      <c r="CX26" s="1">
        <f t="shared" ref="CX26" si="163">CW26/$CV26</f>
        <v>0.44473866666666667</v>
      </c>
      <c r="CY26" s="3">
        <f t="shared" si="152"/>
        <v>73381.88</v>
      </c>
      <c r="CZ26" s="1">
        <f t="shared" ref="CZ26" si="164">CY26/$CV26</f>
        <v>2.4460626666666669E-2</v>
      </c>
      <c r="DA26" s="3">
        <f t="shared" si="154"/>
        <v>1407597.88</v>
      </c>
      <c r="DB26" s="1">
        <f t="shared" si="141"/>
        <v>0.46919929333333332</v>
      </c>
      <c r="DC26" s="13"/>
    </row>
    <row r="27" spans="1:107" x14ac:dyDescent="0.25">
      <c r="A27" s="13"/>
      <c r="B27" s="5">
        <f t="shared" si="158"/>
        <v>200000</v>
      </c>
      <c r="C27" s="3">
        <f t="shared" si="132"/>
        <v>72864</v>
      </c>
      <c r="D27" s="1">
        <f t="shared" si="87"/>
        <v>0.36431999999999998</v>
      </c>
      <c r="E27" s="3">
        <f t="shared" si="21"/>
        <v>4007.52</v>
      </c>
      <c r="F27" s="1">
        <f t="shared" si="22"/>
        <v>2.0037599999999999E-2</v>
      </c>
      <c r="G27" s="36">
        <f t="shared" si="135"/>
        <v>76871.520000000004</v>
      </c>
      <c r="H27" s="41">
        <f t="shared" si="136"/>
        <v>0.38435760000000002</v>
      </c>
      <c r="I27" s="3">
        <f t="shared" si="24"/>
        <v>72906</v>
      </c>
      <c r="J27" s="31">
        <f t="shared" si="25"/>
        <v>4009.83</v>
      </c>
      <c r="K27" s="31">
        <f t="shared" si="142"/>
        <v>76915.83</v>
      </c>
      <c r="L27" s="31">
        <f t="shared" si="143"/>
        <v>44.309999999997672</v>
      </c>
      <c r="M27" s="1">
        <f t="shared" si="144"/>
        <v>0.44309999999997673</v>
      </c>
      <c r="N27" s="13"/>
      <c r="O27" s="5">
        <f t="shared" si="159"/>
        <v>200000</v>
      </c>
      <c r="P27" s="3">
        <f t="shared" si="27"/>
        <v>73088</v>
      </c>
      <c r="Q27" s="1">
        <f t="shared" si="89"/>
        <v>0.36543999999999999</v>
      </c>
      <c r="R27" s="3">
        <f t="shared" si="28"/>
        <v>4019.84</v>
      </c>
      <c r="S27" s="1">
        <f t="shared" si="29"/>
        <v>2.0099200000000001E-2</v>
      </c>
      <c r="T27" s="36">
        <f t="shared" si="137"/>
        <v>77107.839999999997</v>
      </c>
      <c r="U27" s="41">
        <f t="shared" si="138"/>
        <v>0.38553919999999997</v>
      </c>
      <c r="V27" s="3">
        <f t="shared" si="145"/>
        <v>73130</v>
      </c>
      <c r="W27" s="31">
        <f t="shared" si="146"/>
        <v>4022.15</v>
      </c>
      <c r="X27" s="31">
        <f t="shared" si="147"/>
        <v>77152.149999999994</v>
      </c>
      <c r="Y27" s="31">
        <f t="shared" si="148"/>
        <v>44.309999999997672</v>
      </c>
      <c r="Z27" s="1">
        <f t="shared" si="149"/>
        <v>0.44309999999997673</v>
      </c>
      <c r="AA27" s="13"/>
      <c r="AB27" s="5">
        <f t="shared" si="160"/>
        <v>200000</v>
      </c>
      <c r="AC27" s="3">
        <f t="shared" si="32"/>
        <v>73363</v>
      </c>
      <c r="AD27" s="1">
        <f t="shared" si="90"/>
        <v>0.366815</v>
      </c>
      <c r="AE27" s="3">
        <f t="shared" si="139"/>
        <v>4034.9650000000001</v>
      </c>
      <c r="AF27" s="1">
        <f t="shared" si="33"/>
        <v>2.0174825E-2</v>
      </c>
      <c r="AG27" s="3">
        <f t="shared" si="102"/>
        <v>77397.964999999997</v>
      </c>
      <c r="AH27" s="1">
        <f t="shared" si="11"/>
        <v>0.38698982500000001</v>
      </c>
      <c r="AI27" s="13"/>
      <c r="AJ27" s="5">
        <f t="shared" si="161"/>
        <v>200000</v>
      </c>
      <c r="AK27" s="3">
        <f t="shared" si="36"/>
        <v>74027</v>
      </c>
      <c r="AL27" s="1">
        <f t="shared" si="91"/>
        <v>0.37013499999999999</v>
      </c>
      <c r="AM27" s="3">
        <f t="shared" si="37"/>
        <v>4071.4850000000001</v>
      </c>
      <c r="AN27" s="1">
        <f t="shared" si="92"/>
        <v>2.0357425000000002E-2</v>
      </c>
      <c r="AO27" s="3">
        <f t="shared" si="103"/>
        <v>78098.485000000001</v>
      </c>
      <c r="AP27" s="1">
        <f t="shared" si="93"/>
        <v>0.39049242499999998</v>
      </c>
      <c r="AQ27" s="13"/>
      <c r="AR27" s="5">
        <v>4000000</v>
      </c>
      <c r="AS27" s="3">
        <f t="shared" si="72"/>
        <v>1782328</v>
      </c>
      <c r="AT27" s="1">
        <f t="shared" si="40"/>
        <v>0.44558199999999998</v>
      </c>
      <c r="AU27" s="3">
        <f t="shared" si="41"/>
        <v>98028.04</v>
      </c>
      <c r="AV27" s="1">
        <f t="shared" si="42"/>
        <v>2.4507009999999999E-2</v>
      </c>
      <c r="AW27" s="3">
        <f t="shared" si="82"/>
        <v>1880356.04</v>
      </c>
      <c r="AX27" s="1">
        <f t="shared" si="43"/>
        <v>0.47008901000000003</v>
      </c>
      <c r="AY27" s="13"/>
      <c r="AZ27" s="5">
        <v>4000000</v>
      </c>
      <c r="BA27" s="3">
        <f t="shared" si="13"/>
        <v>1782625</v>
      </c>
      <c r="BB27" s="1">
        <f t="shared" si="44"/>
        <v>0.44565624999999998</v>
      </c>
      <c r="BC27" s="3">
        <f t="shared" si="45"/>
        <v>98044.375</v>
      </c>
      <c r="BD27" s="1">
        <f t="shared" si="46"/>
        <v>2.4511093750000001E-2</v>
      </c>
      <c r="BE27" s="3">
        <f t="shared" si="47"/>
        <v>1880669.375</v>
      </c>
      <c r="BF27" s="1">
        <f t="shared" si="48"/>
        <v>0.47016734375000002</v>
      </c>
      <c r="BG27" s="13"/>
      <c r="BH27" s="5">
        <v>4000000</v>
      </c>
      <c r="BI27" s="3">
        <f t="shared" si="49"/>
        <v>1782921</v>
      </c>
      <c r="BJ27" s="1">
        <f t="shared" si="50"/>
        <v>0.44573024999999999</v>
      </c>
      <c r="BK27" s="3">
        <f t="shared" si="51"/>
        <v>98060.654999999999</v>
      </c>
      <c r="BL27" s="1">
        <f t="shared" si="50"/>
        <v>2.4515163749999999E-2</v>
      </c>
      <c r="BM27" s="3">
        <f t="shared" si="52"/>
        <v>1880981.655</v>
      </c>
      <c r="BN27" s="1">
        <f t="shared" ref="BN27" si="165">BM27/$BH27</f>
        <v>0.47024541375000001</v>
      </c>
      <c r="BO27" s="13"/>
      <c r="BP27" s="5">
        <v>4000000</v>
      </c>
      <c r="BQ27" s="3">
        <f t="shared" si="84"/>
        <v>1783259</v>
      </c>
      <c r="BR27" s="1">
        <f t="shared" si="78"/>
        <v>0.44581474999999998</v>
      </c>
      <c r="BS27" s="3">
        <f t="shared" si="54"/>
        <v>98079.244999999995</v>
      </c>
      <c r="BT27" s="1">
        <f t="shared" si="79"/>
        <v>2.4519811249999999E-2</v>
      </c>
      <c r="BU27" s="3">
        <f t="shared" si="55"/>
        <v>1881338.2450000001</v>
      </c>
      <c r="BV27" s="1">
        <f t="shared" si="74"/>
        <v>0.47033456125000001</v>
      </c>
      <c r="BW27" s="13"/>
      <c r="BX27" s="5">
        <v>4000000</v>
      </c>
      <c r="BY27" s="3">
        <f t="shared" si="14"/>
        <v>1783562</v>
      </c>
      <c r="BZ27" s="1">
        <f t="shared" si="85"/>
        <v>0.44589050000000002</v>
      </c>
      <c r="CA27" s="3">
        <f t="shared" si="56"/>
        <v>98095.91</v>
      </c>
      <c r="CB27" s="1">
        <f t="shared" si="57"/>
        <v>2.4523977500000002E-2</v>
      </c>
      <c r="CC27" s="3">
        <f t="shared" si="58"/>
        <v>1881657.91</v>
      </c>
      <c r="CD27" s="1">
        <f t="shared" si="59"/>
        <v>0.47041447749999998</v>
      </c>
      <c r="CE27" s="13"/>
      <c r="CF27" s="5">
        <v>4000000</v>
      </c>
      <c r="CG27" s="3">
        <f t="shared" si="60"/>
        <v>1783835</v>
      </c>
      <c r="CH27" s="1">
        <f t="shared" si="61"/>
        <v>0.44595875000000001</v>
      </c>
      <c r="CI27" s="3">
        <f t="shared" si="62"/>
        <v>98110.925000000003</v>
      </c>
      <c r="CJ27" s="1">
        <f t="shared" si="63"/>
        <v>2.452773125E-2</v>
      </c>
      <c r="CK27" s="3">
        <f t="shared" si="64"/>
        <v>1881945.925</v>
      </c>
      <c r="CL27" s="1">
        <f t="shared" si="65"/>
        <v>0.47048648125000003</v>
      </c>
      <c r="CM27" s="13"/>
      <c r="CN27" s="5">
        <v>4000000</v>
      </c>
      <c r="CO27" s="3">
        <f t="shared" si="66"/>
        <v>1783972</v>
      </c>
      <c r="CP27" s="1">
        <f t="shared" si="105"/>
        <v>0.44599299999999997</v>
      </c>
      <c r="CQ27" s="3">
        <f t="shared" si="80"/>
        <v>98118.46</v>
      </c>
      <c r="CR27" s="1">
        <f t="shared" si="67"/>
        <v>2.4529615000000001E-2</v>
      </c>
      <c r="CS27" s="3">
        <f t="shared" si="75"/>
        <v>1882090.46</v>
      </c>
      <c r="CT27" s="1">
        <f t="shared" si="68"/>
        <v>0.47052261499999998</v>
      </c>
      <c r="CU27" s="13"/>
      <c r="CV27" s="5">
        <v>4000000</v>
      </c>
      <c r="CW27" s="3">
        <f t="shared" si="16"/>
        <v>1784216</v>
      </c>
      <c r="CX27" s="1">
        <f t="shared" ref="CX27" si="166">CW27/$CV27</f>
        <v>0.44605400000000001</v>
      </c>
      <c r="CY27" s="3">
        <f t="shared" si="152"/>
        <v>98131.88</v>
      </c>
      <c r="CZ27" s="1">
        <f t="shared" ref="CZ27" si="167">CY27/$CV27</f>
        <v>2.4532970000000001E-2</v>
      </c>
      <c r="DA27" s="3">
        <f t="shared" si="154"/>
        <v>1882347.88</v>
      </c>
      <c r="DB27" s="1">
        <f t="shared" si="141"/>
        <v>0.47058696999999999</v>
      </c>
      <c r="DC27" s="13"/>
    </row>
    <row r="28" spans="1:107" x14ac:dyDescent="0.25">
      <c r="A28" s="13"/>
      <c r="B28" s="5">
        <f t="shared" si="158"/>
        <v>250000</v>
      </c>
      <c r="C28" s="3">
        <f t="shared" si="132"/>
        <v>93864</v>
      </c>
      <c r="D28" s="1">
        <f t="shared" si="87"/>
        <v>0.37545600000000001</v>
      </c>
      <c r="E28" s="3">
        <f t="shared" si="21"/>
        <v>5162.5200000000004</v>
      </c>
      <c r="F28" s="1">
        <f t="shared" si="22"/>
        <v>2.0650080000000001E-2</v>
      </c>
      <c r="G28" s="36">
        <f t="shared" si="135"/>
        <v>99026.52</v>
      </c>
      <c r="H28" s="41">
        <f t="shared" si="136"/>
        <v>0.39610608000000003</v>
      </c>
      <c r="I28" s="3">
        <f t="shared" si="24"/>
        <v>93906</v>
      </c>
      <c r="J28" s="31">
        <f t="shared" si="25"/>
        <v>5164.83</v>
      </c>
      <c r="K28" s="31">
        <f t="shared" si="142"/>
        <v>99070.83</v>
      </c>
      <c r="L28" s="31">
        <f t="shared" si="143"/>
        <v>44.309999999997672</v>
      </c>
      <c r="M28" s="1">
        <f t="shared" si="144"/>
        <v>0.44309999999997673</v>
      </c>
      <c r="N28" s="13"/>
      <c r="O28" s="5">
        <f t="shared" si="159"/>
        <v>250000</v>
      </c>
      <c r="P28" s="3">
        <f t="shared" si="27"/>
        <v>94088</v>
      </c>
      <c r="Q28" s="1">
        <f t="shared" si="89"/>
        <v>0.37635200000000002</v>
      </c>
      <c r="R28" s="3">
        <f t="shared" si="28"/>
        <v>5174.84</v>
      </c>
      <c r="S28" s="1">
        <f t="shared" si="29"/>
        <v>2.069936E-2</v>
      </c>
      <c r="T28" s="36">
        <f t="shared" si="137"/>
        <v>99262.84</v>
      </c>
      <c r="U28" s="41">
        <f t="shared" si="138"/>
        <v>0.39705135999999996</v>
      </c>
      <c r="V28" s="3">
        <f t="shared" si="145"/>
        <v>94130</v>
      </c>
      <c r="W28" s="31">
        <f t="shared" si="146"/>
        <v>5177.1499999999996</v>
      </c>
      <c r="X28" s="31">
        <f t="shared" si="147"/>
        <v>99307.15</v>
      </c>
      <c r="Y28" s="31">
        <f t="shared" si="148"/>
        <v>44.309999999997672</v>
      </c>
      <c r="Z28" s="1">
        <f t="shared" si="149"/>
        <v>0.44309999999997673</v>
      </c>
      <c r="AA28" s="13"/>
      <c r="AB28" s="5">
        <f t="shared" si="160"/>
        <v>250000</v>
      </c>
      <c r="AC28" s="3">
        <f t="shared" si="32"/>
        <v>94363</v>
      </c>
      <c r="AD28" s="1">
        <f t="shared" si="90"/>
        <v>0.37745200000000001</v>
      </c>
      <c r="AE28" s="3">
        <f t="shared" si="139"/>
        <v>5189.9650000000001</v>
      </c>
      <c r="AF28" s="1">
        <f t="shared" si="33"/>
        <v>2.0759860000000002E-2</v>
      </c>
      <c r="AG28" s="3">
        <f t="shared" si="102"/>
        <v>99552.964999999997</v>
      </c>
      <c r="AH28" s="1">
        <f t="shared" si="11"/>
        <v>0.39821185999999997</v>
      </c>
      <c r="AI28" s="13"/>
      <c r="AJ28" s="5">
        <f t="shared" si="161"/>
        <v>250000</v>
      </c>
      <c r="AK28" s="3">
        <f t="shared" si="36"/>
        <v>95027</v>
      </c>
      <c r="AL28" s="1">
        <f t="shared" si="91"/>
        <v>0.380108</v>
      </c>
      <c r="AM28" s="3">
        <f t="shared" si="37"/>
        <v>5226.4849999999997</v>
      </c>
      <c r="AN28" s="1">
        <f t="shared" si="92"/>
        <v>2.0905939999999998E-2</v>
      </c>
      <c r="AO28" s="3">
        <f t="shared" si="103"/>
        <v>100253.485</v>
      </c>
      <c r="AP28" s="1">
        <f t="shared" si="93"/>
        <v>0.40101394000000001</v>
      </c>
      <c r="AQ28" s="13"/>
      <c r="AR28" s="5">
        <v>5000000</v>
      </c>
      <c r="AS28" s="3">
        <f t="shared" si="72"/>
        <v>2232328</v>
      </c>
      <c r="AT28" s="1">
        <f t="shared" si="40"/>
        <v>0.44646560000000002</v>
      </c>
      <c r="AU28" s="3">
        <f t="shared" si="41"/>
        <v>122778.04</v>
      </c>
      <c r="AV28" s="1">
        <f t="shared" si="42"/>
        <v>2.4555608E-2</v>
      </c>
      <c r="AW28" s="3">
        <f t="shared" si="82"/>
        <v>2355106.04</v>
      </c>
      <c r="AX28" s="1">
        <f t="shared" si="43"/>
        <v>0.47102120800000002</v>
      </c>
      <c r="AY28" s="13"/>
      <c r="AZ28" s="5">
        <v>5000000</v>
      </c>
      <c r="BA28" s="3">
        <f t="shared" si="13"/>
        <v>2232625</v>
      </c>
      <c r="BB28" s="1">
        <f t="shared" si="44"/>
        <v>0.44652500000000001</v>
      </c>
      <c r="BC28" s="3">
        <f t="shared" si="45"/>
        <v>122794.375</v>
      </c>
      <c r="BD28" s="1">
        <f t="shared" si="46"/>
        <v>2.4558875000000001E-2</v>
      </c>
      <c r="BE28" s="3">
        <f t="shared" si="47"/>
        <v>2355419.375</v>
      </c>
      <c r="BF28" s="1">
        <f t="shared" si="48"/>
        <v>0.47108387499999999</v>
      </c>
      <c r="BG28" s="13"/>
      <c r="BH28" s="5">
        <v>5000000</v>
      </c>
      <c r="BI28" s="3">
        <f t="shared" si="49"/>
        <v>2232921</v>
      </c>
      <c r="BJ28" s="1">
        <f t="shared" si="50"/>
        <v>0.44658419999999999</v>
      </c>
      <c r="BK28" s="3">
        <f t="shared" si="51"/>
        <v>122810.655</v>
      </c>
      <c r="BL28" s="1">
        <f t="shared" si="50"/>
        <v>2.4562131000000001E-2</v>
      </c>
      <c r="BM28" s="3">
        <f t="shared" si="52"/>
        <v>2355731.6549999998</v>
      </c>
      <c r="BN28" s="1">
        <f t="shared" ref="BN28" si="168">BM28/$BH28</f>
        <v>0.47114633099999997</v>
      </c>
      <c r="BO28" s="13"/>
      <c r="BP28" s="5">
        <v>5000000</v>
      </c>
      <c r="BQ28" s="3">
        <f t="shared" si="84"/>
        <v>2233259</v>
      </c>
      <c r="BR28" s="1">
        <f t="shared" si="78"/>
        <v>0.44665179999999999</v>
      </c>
      <c r="BS28" s="3">
        <f t="shared" si="54"/>
        <v>122829.245</v>
      </c>
      <c r="BT28" s="1">
        <f t="shared" si="79"/>
        <v>2.4565849000000001E-2</v>
      </c>
      <c r="BU28" s="3">
        <f t="shared" si="55"/>
        <v>2356088.2450000001</v>
      </c>
      <c r="BV28" s="1">
        <f t="shared" si="74"/>
        <v>0.47121764900000002</v>
      </c>
      <c r="BW28" s="13"/>
      <c r="BX28" s="5">
        <v>5000000</v>
      </c>
      <c r="BY28" s="3">
        <f t="shared" si="14"/>
        <v>2233562</v>
      </c>
      <c r="BZ28" s="1">
        <f t="shared" si="85"/>
        <v>0.44671240000000001</v>
      </c>
      <c r="CA28" s="3">
        <f t="shared" si="56"/>
        <v>122845.91</v>
      </c>
      <c r="CB28" s="1">
        <f t="shared" si="57"/>
        <v>2.4569182000000002E-2</v>
      </c>
      <c r="CC28" s="3">
        <f t="shared" si="58"/>
        <v>2356407.91</v>
      </c>
      <c r="CD28" s="1">
        <f t="shared" si="59"/>
        <v>0.47128158200000003</v>
      </c>
      <c r="CE28" s="13"/>
      <c r="CF28" s="5">
        <v>5000000</v>
      </c>
      <c r="CG28" s="3">
        <f t="shared" si="60"/>
        <v>2233835</v>
      </c>
      <c r="CH28" s="1">
        <f t="shared" si="61"/>
        <v>0.44676700000000003</v>
      </c>
      <c r="CI28" s="3">
        <f t="shared" si="62"/>
        <v>122860.925</v>
      </c>
      <c r="CJ28" s="1">
        <f t="shared" si="63"/>
        <v>2.4572185E-2</v>
      </c>
      <c r="CK28" s="3">
        <f t="shared" si="64"/>
        <v>2356695.9249999998</v>
      </c>
      <c r="CL28" s="1">
        <f t="shared" si="65"/>
        <v>0.47133918499999994</v>
      </c>
      <c r="CM28" s="13"/>
      <c r="CN28" s="5">
        <v>5000000</v>
      </c>
      <c r="CO28" s="3">
        <f t="shared" si="66"/>
        <v>2233972</v>
      </c>
      <c r="CP28" s="1">
        <f t="shared" si="105"/>
        <v>0.44679439999999998</v>
      </c>
      <c r="CQ28" s="3">
        <f t="shared" si="80"/>
        <v>122868.46</v>
      </c>
      <c r="CR28" s="1">
        <f t="shared" si="67"/>
        <v>2.4573692000000001E-2</v>
      </c>
      <c r="CS28" s="3">
        <f t="shared" si="75"/>
        <v>2356840.46</v>
      </c>
      <c r="CT28" s="1">
        <f t="shared" si="68"/>
        <v>0.47136809200000002</v>
      </c>
      <c r="CU28" s="13"/>
      <c r="CV28" s="5">
        <v>5000000</v>
      </c>
      <c r="CW28" s="3">
        <f t="shared" si="16"/>
        <v>2234216</v>
      </c>
      <c r="CX28" s="1">
        <f t="shared" ref="CX28" si="169">CW28/$CV28</f>
        <v>0.4468432</v>
      </c>
      <c r="CY28" s="3">
        <f t="shared" si="152"/>
        <v>122881.88</v>
      </c>
      <c r="CZ28" s="1">
        <f t="shared" ref="CZ28" si="170">CY28/$CV28</f>
        <v>2.4576376E-2</v>
      </c>
      <c r="DA28" s="3">
        <f t="shared" si="154"/>
        <v>2357097.88</v>
      </c>
      <c r="DB28" s="1">
        <f t="shared" si="141"/>
        <v>0.47141957599999995</v>
      </c>
      <c r="DC28" s="13"/>
    </row>
    <row r="29" spans="1:107" x14ac:dyDescent="0.25">
      <c r="A29" s="13"/>
      <c r="B29" s="5">
        <f t="shared" si="158"/>
        <v>300000</v>
      </c>
      <c r="C29" s="3">
        <f t="shared" si="132"/>
        <v>115529</v>
      </c>
      <c r="D29" s="1">
        <f t="shared" si="87"/>
        <v>0.38509666666666664</v>
      </c>
      <c r="E29" s="3">
        <f t="shared" si="21"/>
        <v>6354.0950000000003</v>
      </c>
      <c r="F29" s="1">
        <f t="shared" si="22"/>
        <v>2.1180316666666667E-2</v>
      </c>
      <c r="G29" s="36">
        <f t="shared" si="135"/>
        <v>121883.095</v>
      </c>
      <c r="H29" s="41">
        <f t="shared" si="136"/>
        <v>0.40627698333333334</v>
      </c>
      <c r="I29" s="3">
        <f t="shared" si="24"/>
        <v>115574</v>
      </c>
      <c r="J29" s="31">
        <f t="shared" si="25"/>
        <v>6356.57</v>
      </c>
      <c r="K29" s="31">
        <f t="shared" si="142"/>
        <v>121930.57</v>
      </c>
      <c r="L29" s="31">
        <f t="shared" si="143"/>
        <v>47.475000000005821</v>
      </c>
      <c r="M29" s="1">
        <f t="shared" si="144"/>
        <v>0.47475000000005818</v>
      </c>
      <c r="N29" s="13"/>
      <c r="O29" s="5">
        <f t="shared" si="159"/>
        <v>300000</v>
      </c>
      <c r="P29" s="3">
        <f t="shared" si="27"/>
        <v>115753</v>
      </c>
      <c r="Q29" s="1">
        <f t="shared" si="89"/>
        <v>0.38584333333333332</v>
      </c>
      <c r="R29" s="3">
        <f t="shared" si="28"/>
        <v>6366.415</v>
      </c>
      <c r="S29" s="1">
        <f t="shared" si="29"/>
        <v>2.1221383333333333E-2</v>
      </c>
      <c r="T29" s="36">
        <f t="shared" si="137"/>
        <v>122119.41499999999</v>
      </c>
      <c r="U29" s="41">
        <f t="shared" si="138"/>
        <v>0.40706471666666666</v>
      </c>
      <c r="V29" s="3">
        <f t="shared" si="145"/>
        <v>115798</v>
      </c>
      <c r="W29" s="31">
        <f t="shared" si="146"/>
        <v>6368.89</v>
      </c>
      <c r="X29" s="31">
        <f t="shared" si="147"/>
        <v>122166.89</v>
      </c>
      <c r="Y29" s="31">
        <f t="shared" si="148"/>
        <v>47.475000000005821</v>
      </c>
      <c r="Z29" s="1">
        <f t="shared" si="149"/>
        <v>0.47475000000005818</v>
      </c>
      <c r="AA29" s="13"/>
      <c r="AB29" s="5">
        <f t="shared" si="160"/>
        <v>300000</v>
      </c>
      <c r="AC29" s="3">
        <f t="shared" si="32"/>
        <v>116028</v>
      </c>
      <c r="AD29" s="1">
        <f t="shared" si="90"/>
        <v>0.38675999999999999</v>
      </c>
      <c r="AE29" s="3">
        <f t="shared" si="139"/>
        <v>6381.54</v>
      </c>
      <c r="AF29" s="1">
        <f t="shared" si="33"/>
        <v>2.12718E-2</v>
      </c>
      <c r="AG29" s="3">
        <f t="shared" si="102"/>
        <v>122409.54</v>
      </c>
      <c r="AH29" s="1">
        <f t="shared" si="11"/>
        <v>0.4080318</v>
      </c>
      <c r="AI29" s="13"/>
      <c r="AJ29" s="5">
        <f t="shared" si="161"/>
        <v>300000</v>
      </c>
      <c r="AK29" s="3">
        <f t="shared" si="36"/>
        <v>116692</v>
      </c>
      <c r="AL29" s="1">
        <f t="shared" si="91"/>
        <v>0.38897333333333334</v>
      </c>
      <c r="AM29" s="3">
        <f t="shared" si="37"/>
        <v>6418.06</v>
      </c>
      <c r="AN29" s="1">
        <f t="shared" si="92"/>
        <v>2.1393533333333336E-2</v>
      </c>
      <c r="AO29" s="3">
        <f t="shared" si="103"/>
        <v>123110.06</v>
      </c>
      <c r="AP29" s="1">
        <f t="shared" si="93"/>
        <v>0.41036686666666666</v>
      </c>
      <c r="AQ29" s="13"/>
      <c r="AR29" s="5">
        <v>6000000</v>
      </c>
      <c r="AS29" s="3">
        <f t="shared" si="72"/>
        <v>2682328</v>
      </c>
      <c r="AT29" s="1">
        <f t="shared" si="40"/>
        <v>0.44705466666666666</v>
      </c>
      <c r="AU29" s="3">
        <f t="shared" si="41"/>
        <v>147528.04</v>
      </c>
      <c r="AV29" s="1">
        <f t="shared" si="42"/>
        <v>2.4588006666666669E-2</v>
      </c>
      <c r="AW29" s="3">
        <f t="shared" si="82"/>
        <v>2829856.04</v>
      </c>
      <c r="AX29" s="1">
        <f t="shared" si="43"/>
        <v>0.47164267333333332</v>
      </c>
      <c r="AY29" s="13"/>
      <c r="AZ29" s="5">
        <v>6000000</v>
      </c>
      <c r="BA29" s="3">
        <f t="shared" si="13"/>
        <v>2682625</v>
      </c>
      <c r="BB29" s="1">
        <f t="shared" si="44"/>
        <v>0.44710416666666669</v>
      </c>
      <c r="BC29" s="3">
        <f t="shared" si="45"/>
        <v>147544.375</v>
      </c>
      <c r="BD29" s="1">
        <f t="shared" si="46"/>
        <v>2.4590729166666665E-2</v>
      </c>
      <c r="BE29" s="3">
        <f t="shared" si="47"/>
        <v>2830169.375</v>
      </c>
      <c r="BF29" s="1">
        <f t="shared" si="48"/>
        <v>0.47169489583333335</v>
      </c>
      <c r="BG29" s="13"/>
      <c r="BH29" s="5">
        <v>6000000</v>
      </c>
      <c r="BI29" s="3">
        <f t="shared" si="49"/>
        <v>2682921</v>
      </c>
      <c r="BJ29" s="1">
        <f t="shared" si="50"/>
        <v>0.44715349999999998</v>
      </c>
      <c r="BK29" s="3">
        <f t="shared" si="51"/>
        <v>147560.655</v>
      </c>
      <c r="BL29" s="1">
        <f t="shared" si="50"/>
        <v>2.45934425E-2</v>
      </c>
      <c r="BM29" s="3">
        <f t="shared" si="52"/>
        <v>2830481.6549999998</v>
      </c>
      <c r="BN29" s="1">
        <f t="shared" ref="BN29" si="171">BM29/$BH29</f>
        <v>0.47174694249999999</v>
      </c>
      <c r="BO29" s="13"/>
      <c r="BP29" s="5">
        <v>6000000</v>
      </c>
      <c r="BQ29" s="3">
        <f t="shared" si="84"/>
        <v>2683259</v>
      </c>
      <c r="BR29" s="1">
        <f t="shared" si="78"/>
        <v>0.44720983333333331</v>
      </c>
      <c r="BS29" s="3">
        <f t="shared" si="54"/>
        <v>147579.245</v>
      </c>
      <c r="BT29" s="1">
        <f t="shared" si="79"/>
        <v>2.4596540833333333E-2</v>
      </c>
      <c r="BU29" s="3">
        <f t="shared" si="55"/>
        <v>2830838.2450000001</v>
      </c>
      <c r="BV29" s="1">
        <f t="shared" si="74"/>
        <v>0.47180637416666671</v>
      </c>
      <c r="BW29" s="13"/>
      <c r="BX29" s="5">
        <v>6000000</v>
      </c>
      <c r="BY29" s="3">
        <f t="shared" si="14"/>
        <v>2683562</v>
      </c>
      <c r="BZ29" s="1">
        <f t="shared" si="85"/>
        <v>0.44726033333333332</v>
      </c>
      <c r="CA29" s="3">
        <f t="shared" si="56"/>
        <v>147595.91</v>
      </c>
      <c r="CB29" s="1">
        <f t="shared" si="57"/>
        <v>2.4599318333333335E-2</v>
      </c>
      <c r="CC29" s="3">
        <f t="shared" si="58"/>
        <v>2831157.91</v>
      </c>
      <c r="CD29" s="1">
        <f t="shared" si="59"/>
        <v>0.47185965166666671</v>
      </c>
      <c r="CE29" s="13"/>
      <c r="CF29" s="5">
        <v>6000000</v>
      </c>
      <c r="CG29" s="3">
        <f t="shared" si="60"/>
        <v>2683835</v>
      </c>
      <c r="CH29" s="1">
        <f t="shared" si="61"/>
        <v>0.44730583333333335</v>
      </c>
      <c r="CI29" s="3">
        <f t="shared" si="62"/>
        <v>147610.92499999999</v>
      </c>
      <c r="CJ29" s="1">
        <f t="shared" si="63"/>
        <v>2.4601820833333333E-2</v>
      </c>
      <c r="CK29" s="3">
        <f t="shared" si="64"/>
        <v>2831445.9249999998</v>
      </c>
      <c r="CL29" s="1">
        <f t="shared" si="65"/>
        <v>0.47190765416666663</v>
      </c>
      <c r="CM29" s="13"/>
      <c r="CN29" s="5">
        <v>6000000</v>
      </c>
      <c r="CO29" s="3">
        <f t="shared" si="66"/>
        <v>2683972</v>
      </c>
      <c r="CP29" s="1">
        <f t="shared" si="105"/>
        <v>0.44732866666666665</v>
      </c>
      <c r="CQ29" s="3">
        <f t="shared" si="80"/>
        <v>147618.46</v>
      </c>
      <c r="CR29" s="1">
        <f t="shared" si="67"/>
        <v>2.4603076666666664E-2</v>
      </c>
      <c r="CS29" s="3">
        <f t="shared" si="75"/>
        <v>2831590.46</v>
      </c>
      <c r="CT29" s="1">
        <f t="shared" si="68"/>
        <v>0.47193174333333332</v>
      </c>
      <c r="CU29" s="13"/>
      <c r="CV29" s="5">
        <v>6000000</v>
      </c>
      <c r="CW29" s="3">
        <f t="shared" si="16"/>
        <v>2684216</v>
      </c>
      <c r="CX29" s="1">
        <f t="shared" ref="CX29" si="172">CW29/$CV29</f>
        <v>0.44736933333333334</v>
      </c>
      <c r="CY29" s="3">
        <f t="shared" si="152"/>
        <v>147631.88</v>
      </c>
      <c r="CZ29" s="1">
        <f t="shared" ref="CZ29" si="173">CY29/$CV29</f>
        <v>2.4605313333333333E-2</v>
      </c>
      <c r="DA29" s="3">
        <f t="shared" si="154"/>
        <v>2831847.88</v>
      </c>
      <c r="DB29" s="1">
        <f t="shared" si="141"/>
        <v>0.47197464666666666</v>
      </c>
      <c r="DC29" s="13"/>
    </row>
    <row r="30" spans="1:107" x14ac:dyDescent="0.25">
      <c r="A30" s="13"/>
      <c r="B30" s="5">
        <f t="shared" si="158"/>
        <v>350000</v>
      </c>
      <c r="C30" s="3">
        <f t="shared" si="132"/>
        <v>138029</v>
      </c>
      <c r="D30" s="1">
        <f t="shared" si="87"/>
        <v>0.3943685714285714</v>
      </c>
      <c r="E30" s="3">
        <f t="shared" si="21"/>
        <v>7591.5950000000003</v>
      </c>
      <c r="F30" s="1">
        <f t="shared" si="22"/>
        <v>2.1690271428571429E-2</v>
      </c>
      <c r="G30" s="36">
        <f t="shared" si="135"/>
        <v>145620.595</v>
      </c>
      <c r="H30" s="41">
        <f t="shared" si="136"/>
        <v>0.41605884285714284</v>
      </c>
      <c r="I30" s="3">
        <f t="shared" si="24"/>
        <v>138074</v>
      </c>
      <c r="J30" s="31">
        <f t="shared" si="25"/>
        <v>7594.07</v>
      </c>
      <c r="K30" s="31">
        <f t="shared" si="142"/>
        <v>145668.07</v>
      </c>
      <c r="L30" s="31">
        <f t="shared" si="143"/>
        <v>47.475000000005821</v>
      </c>
      <c r="M30" s="1">
        <f t="shared" si="144"/>
        <v>0.47475000000005818</v>
      </c>
      <c r="N30" s="13"/>
      <c r="O30" s="5">
        <f t="shared" si="159"/>
        <v>350000</v>
      </c>
      <c r="P30" s="3">
        <f t="shared" si="27"/>
        <v>138253</v>
      </c>
      <c r="Q30" s="1">
        <f t="shared" si="89"/>
        <v>0.39500857142857143</v>
      </c>
      <c r="R30" s="3">
        <f t="shared" si="28"/>
        <v>7603.915</v>
      </c>
      <c r="S30" s="1">
        <f t="shared" si="29"/>
        <v>2.1725471428571428E-2</v>
      </c>
      <c r="T30" s="36">
        <f t="shared" si="137"/>
        <v>145856.91500000001</v>
      </c>
      <c r="U30" s="41">
        <f t="shared" si="138"/>
        <v>0.41673404285714288</v>
      </c>
      <c r="V30" s="3">
        <f t="shared" si="145"/>
        <v>138298</v>
      </c>
      <c r="W30" s="31">
        <f t="shared" si="146"/>
        <v>7606.39</v>
      </c>
      <c r="X30" s="31">
        <f t="shared" si="147"/>
        <v>145904.39000000001</v>
      </c>
      <c r="Y30" s="31">
        <f t="shared" si="148"/>
        <v>47.475000000005821</v>
      </c>
      <c r="Z30" s="1">
        <f t="shared" si="149"/>
        <v>0.47475000000005818</v>
      </c>
      <c r="AA30" s="13"/>
      <c r="AB30" s="5">
        <f t="shared" si="160"/>
        <v>350000</v>
      </c>
      <c r="AC30" s="3">
        <f t="shared" si="32"/>
        <v>138528</v>
      </c>
      <c r="AD30" s="1">
        <f t="shared" si="90"/>
        <v>0.39579428571428571</v>
      </c>
      <c r="AE30" s="3">
        <f t="shared" si="139"/>
        <v>7619.04</v>
      </c>
      <c r="AF30" s="1">
        <f t="shared" si="33"/>
        <v>2.1768685714285713E-2</v>
      </c>
      <c r="AG30" s="3">
        <f t="shared" si="102"/>
        <v>146147.04</v>
      </c>
      <c r="AH30" s="1">
        <f t="shared" si="11"/>
        <v>0.41756297142857146</v>
      </c>
      <c r="AI30" s="13"/>
      <c r="AJ30" s="5">
        <f t="shared" si="161"/>
        <v>350000</v>
      </c>
      <c r="AK30" s="3">
        <f t="shared" si="36"/>
        <v>139192</v>
      </c>
      <c r="AL30" s="1">
        <f t="shared" si="91"/>
        <v>0.39769142857142858</v>
      </c>
      <c r="AM30" s="3">
        <f t="shared" si="37"/>
        <v>7655.56</v>
      </c>
      <c r="AN30" s="1">
        <f t="shared" si="92"/>
        <v>2.1873028571428574E-2</v>
      </c>
      <c r="AO30" s="3">
        <f t="shared" si="103"/>
        <v>146847.56</v>
      </c>
      <c r="AP30" s="1">
        <f t="shared" si="93"/>
        <v>0.41956445714285712</v>
      </c>
      <c r="AQ30" s="13"/>
      <c r="AR30" s="5">
        <v>7000000</v>
      </c>
      <c r="AS30" s="3">
        <f t="shared" si="72"/>
        <v>3132328</v>
      </c>
      <c r="AT30" s="1">
        <f t="shared" si="40"/>
        <v>0.44747542857142858</v>
      </c>
      <c r="AU30" s="3">
        <f t="shared" si="41"/>
        <v>172278.04</v>
      </c>
      <c r="AV30" s="1">
        <f t="shared" si="42"/>
        <v>2.4611148571428574E-2</v>
      </c>
      <c r="AW30" s="3">
        <f t="shared" si="82"/>
        <v>3304606.04</v>
      </c>
      <c r="AX30" s="1">
        <f t="shared" si="43"/>
        <v>0.47208657714285712</v>
      </c>
      <c r="AY30" s="13"/>
      <c r="AZ30" s="5">
        <v>7000000</v>
      </c>
      <c r="BA30" s="3">
        <f t="shared" si="13"/>
        <v>3132625</v>
      </c>
      <c r="BB30" s="1">
        <f t="shared" si="44"/>
        <v>0.44751785714285713</v>
      </c>
      <c r="BC30" s="3">
        <f t="shared" si="45"/>
        <v>172294.375</v>
      </c>
      <c r="BD30" s="1">
        <f t="shared" si="46"/>
        <v>2.4613482142857142E-2</v>
      </c>
      <c r="BE30" s="3">
        <f t="shared" si="47"/>
        <v>3304919.375</v>
      </c>
      <c r="BF30" s="1">
        <f t="shared" si="48"/>
        <v>0.47213133928571427</v>
      </c>
      <c r="BG30" s="13"/>
      <c r="BH30" s="5">
        <v>7000000</v>
      </c>
      <c r="BI30" s="3">
        <f t="shared" si="49"/>
        <v>3132921</v>
      </c>
      <c r="BJ30" s="1">
        <f t="shared" si="50"/>
        <v>0.44756014285714285</v>
      </c>
      <c r="BK30" s="3">
        <f t="shared" si="51"/>
        <v>172310.655</v>
      </c>
      <c r="BL30" s="1">
        <f t="shared" si="50"/>
        <v>2.4615807857142857E-2</v>
      </c>
      <c r="BM30" s="3">
        <f t="shared" si="52"/>
        <v>3305231.6549999998</v>
      </c>
      <c r="BN30" s="1">
        <f t="shared" ref="BN30" si="174">BM30/$BH30</f>
        <v>0.4721759507142857</v>
      </c>
      <c r="BO30" s="13"/>
      <c r="BP30" s="5">
        <v>7000000</v>
      </c>
      <c r="BQ30" s="3">
        <f t="shared" si="84"/>
        <v>3133259</v>
      </c>
      <c r="BR30" s="1">
        <f t="shared" si="78"/>
        <v>0.44760842857142857</v>
      </c>
      <c r="BS30" s="3">
        <f t="shared" si="54"/>
        <v>172329.245</v>
      </c>
      <c r="BT30" s="1">
        <f t="shared" si="79"/>
        <v>2.4618463571428571E-2</v>
      </c>
      <c r="BU30" s="3">
        <f t="shared" si="55"/>
        <v>3305588.2450000001</v>
      </c>
      <c r="BV30" s="1">
        <f t="shared" si="74"/>
        <v>0.47222689214285718</v>
      </c>
      <c r="BW30" s="13"/>
      <c r="BX30" s="5">
        <v>7000000</v>
      </c>
      <c r="BY30" s="3">
        <f t="shared" si="14"/>
        <v>3133562</v>
      </c>
      <c r="BZ30" s="1">
        <f t="shared" si="85"/>
        <v>0.44765171428571426</v>
      </c>
      <c r="CA30" s="3">
        <f t="shared" si="56"/>
        <v>172345.91</v>
      </c>
      <c r="CB30" s="1">
        <f t="shared" si="57"/>
        <v>2.4620844285714285E-2</v>
      </c>
      <c r="CC30" s="3">
        <f t="shared" si="58"/>
        <v>3305907.91</v>
      </c>
      <c r="CD30" s="1">
        <f t="shared" si="59"/>
        <v>0.47227255857142858</v>
      </c>
      <c r="CE30" s="13"/>
      <c r="CF30" s="5">
        <v>7000000</v>
      </c>
      <c r="CG30" s="3">
        <f t="shared" si="60"/>
        <v>3133835</v>
      </c>
      <c r="CH30" s="1">
        <f t="shared" si="61"/>
        <v>0.44769071428571428</v>
      </c>
      <c r="CI30" s="3">
        <f t="shared" si="62"/>
        <v>172360.92499999999</v>
      </c>
      <c r="CJ30" s="1">
        <f t="shared" si="63"/>
        <v>2.4622989285714283E-2</v>
      </c>
      <c r="CK30" s="3">
        <f t="shared" si="64"/>
        <v>3306195.9249999998</v>
      </c>
      <c r="CL30" s="1">
        <f t="shared" si="65"/>
        <v>0.47231370357142854</v>
      </c>
      <c r="CM30" s="13"/>
      <c r="CN30" s="5">
        <v>7000000</v>
      </c>
      <c r="CO30" s="3">
        <f t="shared" si="66"/>
        <v>3133972</v>
      </c>
      <c r="CP30" s="1">
        <f t="shared" si="105"/>
        <v>0.44771028571428573</v>
      </c>
      <c r="CQ30" s="3">
        <f t="shared" si="80"/>
        <v>172368.46</v>
      </c>
      <c r="CR30" s="1">
        <f t="shared" si="67"/>
        <v>2.4624065714285714E-2</v>
      </c>
      <c r="CS30" s="3">
        <f t="shared" si="75"/>
        <v>3306340.46</v>
      </c>
      <c r="CT30" s="1">
        <f t="shared" si="68"/>
        <v>0.47233435142857144</v>
      </c>
      <c r="CU30" s="13"/>
      <c r="CV30" s="5">
        <v>7000000</v>
      </c>
      <c r="CW30" s="3">
        <f t="shared" si="16"/>
        <v>3134216</v>
      </c>
      <c r="CX30" s="1">
        <f t="shared" ref="CX30" si="175">CW30/$CV30</f>
        <v>0.44774514285714284</v>
      </c>
      <c r="CY30" s="3">
        <f t="shared" si="152"/>
        <v>172381.88</v>
      </c>
      <c r="CZ30" s="1">
        <f t="shared" ref="CZ30" si="176">CY30/$CV30</f>
        <v>2.4625982857142858E-2</v>
      </c>
      <c r="DA30" s="3">
        <f t="shared" si="154"/>
        <v>3306597.88</v>
      </c>
      <c r="DB30" s="1">
        <f t="shared" si="141"/>
        <v>0.47237112571428569</v>
      </c>
      <c r="DC30" s="13"/>
    </row>
    <row r="31" spans="1:107" x14ac:dyDescent="0.25">
      <c r="A31" s="13"/>
      <c r="B31" s="5">
        <f t="shared" si="158"/>
        <v>400000</v>
      </c>
      <c r="C31" s="3">
        <f t="shared" si="132"/>
        <v>160529</v>
      </c>
      <c r="D31" s="1">
        <f t="shared" si="87"/>
        <v>0.40132250000000003</v>
      </c>
      <c r="E31" s="3">
        <f t="shared" si="21"/>
        <v>8829.0949999999993</v>
      </c>
      <c r="F31" s="1">
        <f t="shared" si="22"/>
        <v>2.2072737499999998E-2</v>
      </c>
      <c r="G31" s="36">
        <f t="shared" si="135"/>
        <v>169358.095</v>
      </c>
      <c r="H31" s="41">
        <f t="shared" si="136"/>
        <v>0.42339523750000002</v>
      </c>
      <c r="I31" s="3">
        <f t="shared" si="24"/>
        <v>160574</v>
      </c>
      <c r="J31" s="31">
        <f t="shared" si="25"/>
        <v>8831.57</v>
      </c>
      <c r="K31" s="31">
        <f t="shared" si="142"/>
        <v>169405.57</v>
      </c>
      <c r="L31" s="31">
        <f t="shared" si="143"/>
        <v>47.475000000005821</v>
      </c>
      <c r="M31" s="1">
        <f t="shared" si="144"/>
        <v>0.47475000000005818</v>
      </c>
      <c r="N31" s="13"/>
      <c r="O31" s="5">
        <f t="shared" si="159"/>
        <v>400000</v>
      </c>
      <c r="P31" s="3">
        <f t="shared" si="27"/>
        <v>160753</v>
      </c>
      <c r="Q31" s="1">
        <f t="shared" si="89"/>
        <v>0.40188249999999998</v>
      </c>
      <c r="R31" s="3">
        <f t="shared" si="28"/>
        <v>8841.4150000000009</v>
      </c>
      <c r="S31" s="1">
        <f t="shared" si="29"/>
        <v>2.2103537500000003E-2</v>
      </c>
      <c r="T31" s="36">
        <f t="shared" si="137"/>
        <v>169594.41500000001</v>
      </c>
      <c r="U31" s="41">
        <f t="shared" si="138"/>
        <v>0.42398603750000002</v>
      </c>
      <c r="V31" s="3">
        <f t="shared" si="145"/>
        <v>160798</v>
      </c>
      <c r="W31" s="31">
        <f t="shared" si="146"/>
        <v>8843.89</v>
      </c>
      <c r="X31" s="31">
        <f t="shared" si="147"/>
        <v>169641.89</v>
      </c>
      <c r="Y31" s="31">
        <f t="shared" si="148"/>
        <v>47.475000000005821</v>
      </c>
      <c r="Z31" s="1">
        <f t="shared" si="149"/>
        <v>0.47475000000005818</v>
      </c>
      <c r="AA31" s="13"/>
      <c r="AB31" s="5">
        <f t="shared" si="160"/>
        <v>400000</v>
      </c>
      <c r="AC31" s="3">
        <f t="shared" si="32"/>
        <v>161028</v>
      </c>
      <c r="AD31" s="1">
        <f t="shared" si="90"/>
        <v>0.40256999999999998</v>
      </c>
      <c r="AE31" s="3">
        <f t="shared" si="139"/>
        <v>8856.5400000000009</v>
      </c>
      <c r="AF31" s="1">
        <f t="shared" si="33"/>
        <v>2.2141350000000001E-2</v>
      </c>
      <c r="AG31" s="3">
        <f t="shared" si="102"/>
        <v>169884.54</v>
      </c>
      <c r="AH31" s="1">
        <f t="shared" si="11"/>
        <v>0.42471135000000004</v>
      </c>
      <c r="AI31" s="13"/>
      <c r="AJ31" s="5">
        <f t="shared" si="161"/>
        <v>400000</v>
      </c>
      <c r="AK31" s="3">
        <f t="shared" si="36"/>
        <v>161692</v>
      </c>
      <c r="AL31" s="1">
        <f t="shared" si="91"/>
        <v>0.40422999999999998</v>
      </c>
      <c r="AM31" s="3">
        <f t="shared" si="37"/>
        <v>8893.06</v>
      </c>
      <c r="AN31" s="1">
        <f t="shared" si="92"/>
        <v>2.223265E-2</v>
      </c>
      <c r="AO31" s="3">
        <f t="shared" si="103"/>
        <v>170585.06</v>
      </c>
      <c r="AP31" s="1">
        <f t="shared" si="93"/>
        <v>0.42646265</v>
      </c>
      <c r="AQ31" s="13"/>
      <c r="AR31" s="5">
        <v>8000000</v>
      </c>
      <c r="AS31" s="3">
        <f t="shared" si="72"/>
        <v>3582328</v>
      </c>
      <c r="AT31" s="1">
        <f t="shared" si="40"/>
        <v>0.44779099999999999</v>
      </c>
      <c r="AU31" s="3">
        <f t="shared" si="41"/>
        <v>197028.04</v>
      </c>
      <c r="AV31" s="1">
        <f t="shared" si="42"/>
        <v>2.4628505000000002E-2</v>
      </c>
      <c r="AW31" s="3">
        <f t="shared" si="82"/>
        <v>3779356.04</v>
      </c>
      <c r="AX31" s="1">
        <f t="shared" si="43"/>
        <v>0.47241950500000002</v>
      </c>
      <c r="AY31" s="13"/>
      <c r="AZ31" s="5">
        <v>8000000</v>
      </c>
      <c r="BA31" s="3">
        <f t="shared" si="13"/>
        <v>3582625</v>
      </c>
      <c r="BB31" s="1">
        <f t="shared" si="44"/>
        <v>0.44782812500000002</v>
      </c>
      <c r="BC31" s="3">
        <f t="shared" si="45"/>
        <v>197044.375</v>
      </c>
      <c r="BD31" s="1">
        <f t="shared" si="46"/>
        <v>2.4630546874999999E-2</v>
      </c>
      <c r="BE31" s="3">
        <f t="shared" si="47"/>
        <v>3779669.375</v>
      </c>
      <c r="BF31" s="1">
        <f t="shared" si="48"/>
        <v>0.47245867187500001</v>
      </c>
      <c r="BG31" s="13"/>
      <c r="BH31" s="5">
        <v>8000000</v>
      </c>
      <c r="BI31" s="3">
        <f t="shared" si="49"/>
        <v>3582921</v>
      </c>
      <c r="BJ31" s="1">
        <f t="shared" si="50"/>
        <v>0.44786512499999998</v>
      </c>
      <c r="BK31" s="3">
        <f t="shared" si="51"/>
        <v>197060.655</v>
      </c>
      <c r="BL31" s="1">
        <f t="shared" si="50"/>
        <v>2.4632581875E-2</v>
      </c>
      <c r="BM31" s="3">
        <f t="shared" si="52"/>
        <v>3779981.6549999998</v>
      </c>
      <c r="BN31" s="1">
        <f t="shared" ref="BN31" si="177">BM31/$BH31</f>
        <v>0.47249770687499998</v>
      </c>
      <c r="BO31" s="13"/>
      <c r="BP31" s="5">
        <v>8000000</v>
      </c>
      <c r="BQ31" s="3">
        <f t="shared" si="84"/>
        <v>3583259</v>
      </c>
      <c r="BR31" s="1">
        <f t="shared" si="78"/>
        <v>0.447907375</v>
      </c>
      <c r="BS31" s="3">
        <f t="shared" si="54"/>
        <v>197079.245</v>
      </c>
      <c r="BT31" s="1">
        <f t="shared" si="79"/>
        <v>2.4634905624999998E-2</v>
      </c>
      <c r="BU31" s="3">
        <f t="shared" si="55"/>
        <v>3780338.2450000001</v>
      </c>
      <c r="BV31" s="1">
        <f t="shared" si="74"/>
        <v>0.47254228062500003</v>
      </c>
      <c r="BW31" s="13"/>
      <c r="BX31" s="5">
        <v>8000000</v>
      </c>
      <c r="BY31" s="3">
        <f t="shared" si="14"/>
        <v>3583562</v>
      </c>
      <c r="BZ31" s="1">
        <f t="shared" si="85"/>
        <v>0.44794525000000002</v>
      </c>
      <c r="CA31" s="3">
        <f t="shared" si="56"/>
        <v>197095.91</v>
      </c>
      <c r="CB31" s="1">
        <f t="shared" si="57"/>
        <v>2.4636988750000002E-2</v>
      </c>
      <c r="CC31" s="3">
        <f t="shared" si="58"/>
        <v>3780657.91</v>
      </c>
      <c r="CD31" s="1">
        <f t="shared" si="59"/>
        <v>0.47258223874999999</v>
      </c>
      <c r="CE31" s="13"/>
      <c r="CF31" s="5">
        <v>8000000</v>
      </c>
      <c r="CG31" s="3">
        <f t="shared" si="60"/>
        <v>3583835</v>
      </c>
      <c r="CH31" s="1">
        <f t="shared" si="61"/>
        <v>0.44797937500000001</v>
      </c>
      <c r="CI31" s="3">
        <f t="shared" si="62"/>
        <v>197110.92499999999</v>
      </c>
      <c r="CJ31" s="1">
        <f t="shared" si="63"/>
        <v>2.4638865624999999E-2</v>
      </c>
      <c r="CK31" s="3">
        <f t="shared" si="64"/>
        <v>3780945.9249999998</v>
      </c>
      <c r="CL31" s="1">
        <f t="shared" si="65"/>
        <v>0.47261824062499996</v>
      </c>
      <c r="CM31" s="13"/>
      <c r="CN31" s="5">
        <v>8000000</v>
      </c>
      <c r="CO31" s="3">
        <f t="shared" si="66"/>
        <v>3583972</v>
      </c>
      <c r="CP31" s="1">
        <f t="shared" si="105"/>
        <v>0.44799650000000002</v>
      </c>
      <c r="CQ31" s="3">
        <f t="shared" si="80"/>
        <v>197118.46</v>
      </c>
      <c r="CR31" s="1">
        <f t="shared" si="67"/>
        <v>2.4639807499999999E-2</v>
      </c>
      <c r="CS31" s="3">
        <f t="shared" si="75"/>
        <v>3781090.46</v>
      </c>
      <c r="CT31" s="1">
        <f t="shared" si="68"/>
        <v>0.47263630750000002</v>
      </c>
      <c r="CU31" s="13"/>
      <c r="CV31" s="5">
        <v>8000000</v>
      </c>
      <c r="CW31" s="3">
        <f t="shared" si="16"/>
        <v>3584216</v>
      </c>
      <c r="CX31" s="1">
        <f t="shared" ref="CX31" si="178">CW31/$CV31</f>
        <v>0.44802700000000001</v>
      </c>
      <c r="CY31" s="3">
        <f t="shared" si="152"/>
        <v>197131.88</v>
      </c>
      <c r="CZ31" s="1">
        <f t="shared" ref="CZ31" si="179">CY31/$CV31</f>
        <v>2.4641485000000001E-2</v>
      </c>
      <c r="DA31" s="3">
        <f t="shared" si="154"/>
        <v>3781347.88</v>
      </c>
      <c r="DB31" s="1">
        <f t="shared" si="141"/>
        <v>0.47266848499999997</v>
      </c>
      <c r="DC31" s="13"/>
    </row>
    <row r="32" spans="1:107" x14ac:dyDescent="0.25">
      <c r="A32" s="13"/>
      <c r="B32" s="5">
        <f t="shared" si="158"/>
        <v>450000</v>
      </c>
      <c r="C32" s="3">
        <f t="shared" si="132"/>
        <v>183029</v>
      </c>
      <c r="D32" s="1">
        <f t="shared" si="87"/>
        <v>0.4067311111111111</v>
      </c>
      <c r="E32" s="3">
        <f t="shared" si="21"/>
        <v>10066.594999999999</v>
      </c>
      <c r="F32" s="1">
        <f t="shared" si="22"/>
        <v>2.2370211111111111E-2</v>
      </c>
      <c r="G32" s="36">
        <f t="shared" si="135"/>
        <v>193095.595</v>
      </c>
      <c r="H32" s="41">
        <f t="shared" si="136"/>
        <v>0.42910132222222225</v>
      </c>
      <c r="I32" s="3">
        <f t="shared" si="24"/>
        <v>183074</v>
      </c>
      <c r="J32" s="31">
        <f t="shared" si="25"/>
        <v>10069.07</v>
      </c>
      <c r="K32" s="31">
        <f t="shared" si="142"/>
        <v>193143.07</v>
      </c>
      <c r="L32" s="31">
        <f t="shared" si="143"/>
        <v>47.475000000005821</v>
      </c>
      <c r="M32" s="1">
        <f t="shared" si="144"/>
        <v>0.47475000000005818</v>
      </c>
      <c r="N32" s="13"/>
      <c r="O32" s="5">
        <f t="shared" si="159"/>
        <v>450000</v>
      </c>
      <c r="P32" s="3">
        <f t="shared" si="27"/>
        <v>183253</v>
      </c>
      <c r="Q32" s="1">
        <f t="shared" si="89"/>
        <v>0.40722888888888886</v>
      </c>
      <c r="R32" s="3">
        <f t="shared" si="28"/>
        <v>10078.915000000001</v>
      </c>
      <c r="S32" s="1">
        <f t="shared" si="29"/>
        <v>2.2397588888888889E-2</v>
      </c>
      <c r="T32" s="36">
        <f t="shared" si="137"/>
        <v>193331.91500000001</v>
      </c>
      <c r="U32" s="41">
        <f t="shared" si="138"/>
        <v>0.42962647777777779</v>
      </c>
      <c r="V32" s="3">
        <f t="shared" si="145"/>
        <v>183298</v>
      </c>
      <c r="W32" s="31">
        <f t="shared" si="146"/>
        <v>10081.39</v>
      </c>
      <c r="X32" s="31">
        <f t="shared" si="147"/>
        <v>193379.39</v>
      </c>
      <c r="Y32" s="31">
        <f t="shared" si="148"/>
        <v>47.475000000005821</v>
      </c>
      <c r="Z32" s="1">
        <f t="shared" si="149"/>
        <v>0.47475000000005818</v>
      </c>
      <c r="AA32" s="13"/>
      <c r="AB32" s="5">
        <f t="shared" si="160"/>
        <v>450000</v>
      </c>
      <c r="AC32" s="3">
        <f t="shared" si="32"/>
        <v>183528</v>
      </c>
      <c r="AD32" s="1">
        <f t="shared" si="90"/>
        <v>0.40783999999999998</v>
      </c>
      <c r="AE32" s="3">
        <f t="shared" si="139"/>
        <v>10094.040000000001</v>
      </c>
      <c r="AF32" s="1">
        <f t="shared" si="33"/>
        <v>2.2431200000000002E-2</v>
      </c>
      <c r="AG32" s="3">
        <f t="shared" si="102"/>
        <v>193622.04</v>
      </c>
      <c r="AH32" s="1">
        <f t="shared" si="11"/>
        <v>0.43027120000000002</v>
      </c>
      <c r="AI32" s="13"/>
      <c r="AJ32" s="5">
        <f t="shared" si="161"/>
        <v>450000</v>
      </c>
      <c r="AK32" s="3">
        <f t="shared" si="36"/>
        <v>184192</v>
      </c>
      <c r="AL32" s="1">
        <f t="shared" si="91"/>
        <v>0.40931555555555554</v>
      </c>
      <c r="AM32" s="3">
        <f t="shared" si="37"/>
        <v>10130.56</v>
      </c>
      <c r="AN32" s="1">
        <f t="shared" si="92"/>
        <v>2.2512355555555554E-2</v>
      </c>
      <c r="AO32" s="3">
        <f t="shared" si="103"/>
        <v>194322.56</v>
      </c>
      <c r="AP32" s="1">
        <f t="shared" si="93"/>
        <v>0.43182791111111113</v>
      </c>
      <c r="AQ32" s="13"/>
      <c r="AR32" s="5">
        <v>9000000</v>
      </c>
      <c r="AS32" s="3">
        <f t="shared" si="72"/>
        <v>4032328</v>
      </c>
      <c r="AT32" s="1">
        <f t="shared" si="40"/>
        <v>0.44803644444444446</v>
      </c>
      <c r="AU32" s="3">
        <f t="shared" si="41"/>
        <v>221778.04</v>
      </c>
      <c r="AV32" s="1">
        <f t="shared" si="42"/>
        <v>2.4642004444444445E-2</v>
      </c>
      <c r="AW32" s="3">
        <f t="shared" si="82"/>
        <v>4254106.04</v>
      </c>
      <c r="AX32" s="1">
        <f t="shared" si="43"/>
        <v>0.47267844888888888</v>
      </c>
      <c r="AY32" s="13"/>
      <c r="AZ32" s="5">
        <v>9000000</v>
      </c>
      <c r="BA32" s="3">
        <f t="shared" si="13"/>
        <v>4032625</v>
      </c>
      <c r="BB32" s="1">
        <f t="shared" si="44"/>
        <v>0.44806944444444446</v>
      </c>
      <c r="BC32" s="3">
        <f t="shared" si="45"/>
        <v>221794.375</v>
      </c>
      <c r="BD32" s="1">
        <f t="shared" si="46"/>
        <v>2.4643819444444444E-2</v>
      </c>
      <c r="BE32" s="3">
        <f t="shared" si="47"/>
        <v>4254419.375</v>
      </c>
      <c r="BF32" s="1">
        <f t="shared" si="48"/>
        <v>0.4727132638888889</v>
      </c>
      <c r="BG32" s="13"/>
      <c r="BH32" s="5">
        <v>9000000</v>
      </c>
      <c r="BI32" s="3">
        <f t="shared" si="49"/>
        <v>4032921</v>
      </c>
      <c r="BJ32" s="1">
        <f t="shared" si="50"/>
        <v>0.44810233333333332</v>
      </c>
      <c r="BK32" s="3">
        <f t="shared" si="51"/>
        <v>221810.655</v>
      </c>
      <c r="BL32" s="1">
        <f t="shared" si="50"/>
        <v>2.4645628333333332E-2</v>
      </c>
      <c r="BM32" s="3">
        <f t="shared" si="52"/>
        <v>4254731.6550000003</v>
      </c>
      <c r="BN32" s="1">
        <f t="shared" ref="BN32" si="180">BM32/$BH32</f>
        <v>0.47274796166666672</v>
      </c>
      <c r="BO32" s="13"/>
      <c r="BP32" s="5">
        <v>9000000</v>
      </c>
      <c r="BQ32" s="3">
        <f t="shared" si="84"/>
        <v>4033259</v>
      </c>
      <c r="BR32" s="1">
        <f t="shared" si="78"/>
        <v>0.44813988888888889</v>
      </c>
      <c r="BS32" s="3">
        <f t="shared" si="54"/>
        <v>221829.245</v>
      </c>
      <c r="BT32" s="1">
        <f t="shared" si="79"/>
        <v>2.4647693888888888E-2</v>
      </c>
      <c r="BU32" s="3">
        <f t="shared" si="55"/>
        <v>4255088.2450000001</v>
      </c>
      <c r="BV32" s="1">
        <f t="shared" si="74"/>
        <v>0.47278758277777777</v>
      </c>
      <c r="BW32" s="13"/>
      <c r="BX32" s="5">
        <v>9000000</v>
      </c>
      <c r="BY32" s="3">
        <f t="shared" si="14"/>
        <v>4033562</v>
      </c>
      <c r="BZ32" s="1">
        <f t="shared" si="85"/>
        <v>0.44817355555555555</v>
      </c>
      <c r="CA32" s="3">
        <f t="shared" si="56"/>
        <v>221845.91</v>
      </c>
      <c r="CB32" s="1">
        <f t="shared" si="57"/>
        <v>2.4649545555555555E-2</v>
      </c>
      <c r="CC32" s="3">
        <f t="shared" si="58"/>
        <v>4255407.91</v>
      </c>
      <c r="CD32" s="1">
        <f t="shared" si="59"/>
        <v>0.47282310111111114</v>
      </c>
      <c r="CE32" s="13"/>
      <c r="CF32" s="5">
        <v>9000000</v>
      </c>
      <c r="CG32" s="3">
        <f t="shared" si="60"/>
        <v>4033835</v>
      </c>
      <c r="CH32" s="1">
        <f t="shared" si="61"/>
        <v>0.4482038888888889</v>
      </c>
      <c r="CI32" s="3">
        <f t="shared" si="62"/>
        <v>221860.92499999999</v>
      </c>
      <c r="CJ32" s="1">
        <f t="shared" si="63"/>
        <v>2.4651213888888888E-2</v>
      </c>
      <c r="CK32" s="3">
        <f t="shared" si="64"/>
        <v>4255695.9249999998</v>
      </c>
      <c r="CL32" s="1">
        <f t="shared" si="65"/>
        <v>0.47285510277777776</v>
      </c>
      <c r="CM32" s="13"/>
      <c r="CN32" s="5">
        <v>9000000</v>
      </c>
      <c r="CO32" s="3">
        <f t="shared" si="66"/>
        <v>4033972</v>
      </c>
      <c r="CP32" s="1">
        <f t="shared" si="105"/>
        <v>0.44821911111111112</v>
      </c>
      <c r="CQ32" s="3">
        <f t="shared" si="80"/>
        <v>221868.46</v>
      </c>
      <c r="CR32" s="1">
        <f t="shared" si="67"/>
        <v>2.4652051111111111E-2</v>
      </c>
      <c r="CS32" s="3">
        <f t="shared" si="75"/>
        <v>4255840.46</v>
      </c>
      <c r="CT32" s="1">
        <f t="shared" si="68"/>
        <v>0.4728711622222222</v>
      </c>
      <c r="CU32" s="13"/>
      <c r="CV32" s="5">
        <v>9000000</v>
      </c>
      <c r="CW32" s="3">
        <f t="shared" si="16"/>
        <v>4034216</v>
      </c>
      <c r="CX32" s="1">
        <f t="shared" ref="CX32" si="181">CW32/$CV32</f>
        <v>0.44824622222222221</v>
      </c>
      <c r="CY32" s="3">
        <f t="shared" si="152"/>
        <v>221881.88</v>
      </c>
      <c r="CZ32" s="1">
        <f t="shared" ref="CZ32" si="182">CY32/$CV32</f>
        <v>2.4653542222222224E-2</v>
      </c>
      <c r="DA32" s="3">
        <f t="shared" si="154"/>
        <v>4256097.88</v>
      </c>
      <c r="DB32" s="1">
        <f t="shared" si="141"/>
        <v>0.47289976444444443</v>
      </c>
      <c r="DC32" s="13"/>
    </row>
    <row r="33" spans="1:107" ht="15.75" thickBot="1" x14ac:dyDescent="0.3">
      <c r="A33" s="13"/>
      <c r="B33" s="5">
        <f t="shared" si="158"/>
        <v>500000</v>
      </c>
      <c r="C33" s="3">
        <f t="shared" si="132"/>
        <v>205529</v>
      </c>
      <c r="D33" s="1">
        <f t="shared" si="87"/>
        <v>0.41105799999999998</v>
      </c>
      <c r="E33" s="3">
        <f t="shared" si="21"/>
        <v>11304.094999999999</v>
      </c>
      <c r="F33" s="1">
        <f t="shared" si="22"/>
        <v>2.260819E-2</v>
      </c>
      <c r="G33" s="36">
        <f t="shared" si="135"/>
        <v>216833.095</v>
      </c>
      <c r="H33" s="41">
        <f t="shared" si="136"/>
        <v>0.43366619000000001</v>
      </c>
      <c r="I33" s="3">
        <f t="shared" si="24"/>
        <v>205574</v>
      </c>
      <c r="J33" s="31">
        <f t="shared" si="25"/>
        <v>11306.57</v>
      </c>
      <c r="K33" s="31">
        <f t="shared" si="142"/>
        <v>216880.57</v>
      </c>
      <c r="L33" s="31">
        <f t="shared" si="143"/>
        <v>47.475000000005821</v>
      </c>
      <c r="M33" s="1">
        <f t="shared" si="144"/>
        <v>0.47475000000005818</v>
      </c>
      <c r="N33" s="13"/>
      <c r="O33" s="5">
        <f t="shared" si="159"/>
        <v>500000</v>
      </c>
      <c r="P33" s="3">
        <f t="shared" si="27"/>
        <v>205753</v>
      </c>
      <c r="Q33" s="1">
        <f t="shared" si="89"/>
        <v>0.41150599999999998</v>
      </c>
      <c r="R33" s="3">
        <f t="shared" si="28"/>
        <v>11316.415000000001</v>
      </c>
      <c r="S33" s="1">
        <f t="shared" si="29"/>
        <v>2.2632830000000003E-2</v>
      </c>
      <c r="T33" s="36">
        <f t="shared" si="137"/>
        <v>217069.41500000001</v>
      </c>
      <c r="U33" s="41">
        <f t="shared" si="138"/>
        <v>0.43413883000000003</v>
      </c>
      <c r="V33" s="3">
        <f t="shared" si="145"/>
        <v>205798</v>
      </c>
      <c r="W33" s="31">
        <f t="shared" si="146"/>
        <v>11318.89</v>
      </c>
      <c r="X33" s="31">
        <f t="shared" si="147"/>
        <v>217116.89</v>
      </c>
      <c r="Y33" s="31">
        <f t="shared" si="148"/>
        <v>47.475000000005821</v>
      </c>
      <c r="Z33" s="1">
        <f t="shared" si="149"/>
        <v>0.47475000000005818</v>
      </c>
      <c r="AA33" s="13"/>
      <c r="AB33" s="5">
        <f t="shared" si="160"/>
        <v>500000</v>
      </c>
      <c r="AC33" s="3">
        <f t="shared" si="32"/>
        <v>206028</v>
      </c>
      <c r="AD33" s="1">
        <f t="shared" si="90"/>
        <v>0.41205599999999998</v>
      </c>
      <c r="AE33" s="3">
        <f t="shared" si="139"/>
        <v>11331.54</v>
      </c>
      <c r="AF33" s="1">
        <f t="shared" si="33"/>
        <v>2.2663080000000002E-2</v>
      </c>
      <c r="AG33" s="3">
        <f t="shared" si="102"/>
        <v>217359.54</v>
      </c>
      <c r="AH33" s="1">
        <f t="shared" si="11"/>
        <v>0.43471908000000004</v>
      </c>
      <c r="AI33" s="13"/>
      <c r="AJ33" s="5">
        <f t="shared" si="161"/>
        <v>500000</v>
      </c>
      <c r="AK33" s="3">
        <f t="shared" si="36"/>
        <v>206692</v>
      </c>
      <c r="AL33" s="1">
        <f t="shared" si="91"/>
        <v>0.41338399999999997</v>
      </c>
      <c r="AM33" s="3">
        <f t="shared" si="37"/>
        <v>11368.06</v>
      </c>
      <c r="AN33" s="1">
        <f t="shared" si="92"/>
        <v>2.2736119999999999E-2</v>
      </c>
      <c r="AO33" s="3">
        <f t="shared" si="103"/>
        <v>218060.06</v>
      </c>
      <c r="AP33" s="1">
        <f t="shared" si="93"/>
        <v>0.43612012</v>
      </c>
      <c r="AQ33" s="13"/>
      <c r="AR33" s="6">
        <v>10000000</v>
      </c>
      <c r="AS33" s="4">
        <f t="shared" si="72"/>
        <v>4482328</v>
      </c>
      <c r="AT33" s="2">
        <f t="shared" si="40"/>
        <v>0.44823279999999999</v>
      </c>
      <c r="AU33" s="4">
        <f>IF(AS33&lt;=16956,0,MIN((AS33-16956)*11.9%,AS33*5.5%))</f>
        <v>246528.04</v>
      </c>
      <c r="AV33" s="2">
        <f t="shared" si="42"/>
        <v>2.4652804E-2</v>
      </c>
      <c r="AW33" s="4">
        <f>AU33+AS33</f>
        <v>4728856.04</v>
      </c>
      <c r="AX33" s="2">
        <f>AW33/AR33</f>
        <v>0.47288560400000001</v>
      </c>
      <c r="AY33" s="13"/>
      <c r="AZ33" s="6">
        <v>10000000</v>
      </c>
      <c r="BA33" s="4">
        <f>IF(AZ33&lt;=9744,0,IF(AZ33&lt;=14753,INT((995.21*(AZ33-9744)/10000+1400)*(AZ33-9744)/10000),IF(AZ33&lt;=57918,INT((208.85*(AZ33-14753)/10000+2397)*(AZ33-14753)/10000+950.96),IF(AZ33&lt;=274612,INT(AZ33*0.42-9136.63),INT(AZ33*0.45-17374.99)))))</f>
        <v>4482625</v>
      </c>
      <c r="BB33" s="2">
        <f t="shared" si="44"/>
        <v>0.44826250000000001</v>
      </c>
      <c r="BC33" s="4">
        <f>IF(BA33&lt;=16956,0,MIN((BA33-16956)*11.9%,BA33*5.5%))</f>
        <v>246544.375</v>
      </c>
      <c r="BD33" s="2">
        <f t="shared" si="46"/>
        <v>2.4654437500000001E-2</v>
      </c>
      <c r="BE33" s="4">
        <f t="shared" si="47"/>
        <v>4729169.375</v>
      </c>
      <c r="BF33" s="2">
        <f t="shared" si="48"/>
        <v>0.47291693750000002</v>
      </c>
      <c r="BG33" s="13"/>
      <c r="BH33" s="6">
        <v>10000000</v>
      </c>
      <c r="BI33" s="4">
        <f t="shared" si="49"/>
        <v>4482921</v>
      </c>
      <c r="BJ33" s="2">
        <f t="shared" si="50"/>
        <v>0.44829210000000003</v>
      </c>
      <c r="BK33" s="4">
        <f t="shared" si="51"/>
        <v>246560.655</v>
      </c>
      <c r="BL33" s="2">
        <f t="shared" si="50"/>
        <v>2.4656065500000001E-2</v>
      </c>
      <c r="BM33" s="4">
        <f t="shared" si="52"/>
        <v>4729481.6550000003</v>
      </c>
      <c r="BN33" s="2">
        <f t="shared" ref="BN33" si="183">BM33/$BH33</f>
        <v>0.47294816550000002</v>
      </c>
      <c r="BO33" s="13"/>
      <c r="BP33" s="6">
        <v>10000000</v>
      </c>
      <c r="BQ33" s="4">
        <f t="shared" si="84"/>
        <v>4483259</v>
      </c>
      <c r="BR33" s="2">
        <f t="shared" si="78"/>
        <v>0.4483259</v>
      </c>
      <c r="BS33" s="4">
        <f t="shared" si="54"/>
        <v>246579.245</v>
      </c>
      <c r="BT33" s="2">
        <f t="shared" si="79"/>
        <v>2.4657924500000001E-2</v>
      </c>
      <c r="BU33" s="4">
        <f t="shared" si="55"/>
        <v>4729838.2450000001</v>
      </c>
      <c r="BV33" s="2">
        <f t="shared" si="74"/>
        <v>0.47298382450000004</v>
      </c>
      <c r="BW33" s="13"/>
      <c r="BX33" s="6">
        <v>10000000</v>
      </c>
      <c r="BY33" s="4">
        <f t="shared" si="14"/>
        <v>4483562</v>
      </c>
      <c r="BZ33" s="2">
        <f t="shared" si="85"/>
        <v>0.44835619999999998</v>
      </c>
      <c r="CA33" s="4">
        <f t="shared" si="56"/>
        <v>246595.91</v>
      </c>
      <c r="CB33" s="2">
        <f t="shared" si="57"/>
        <v>2.4659591000000002E-2</v>
      </c>
      <c r="CC33" s="4">
        <f t="shared" si="58"/>
        <v>4730157.91</v>
      </c>
      <c r="CD33" s="2">
        <f t="shared" si="59"/>
        <v>0.47301579100000002</v>
      </c>
      <c r="CE33" s="13"/>
      <c r="CF33" s="6">
        <v>10000000</v>
      </c>
      <c r="CG33" s="4">
        <f t="shared" si="60"/>
        <v>4483835</v>
      </c>
      <c r="CH33" s="2">
        <f t="shared" si="61"/>
        <v>0.44838349999999999</v>
      </c>
      <c r="CI33" s="4">
        <f t="shared" si="62"/>
        <v>246610.92499999999</v>
      </c>
      <c r="CJ33" s="2">
        <f t="shared" si="63"/>
        <v>2.4661092499999999E-2</v>
      </c>
      <c r="CK33" s="4">
        <f t="shared" si="64"/>
        <v>4730445.9249999998</v>
      </c>
      <c r="CL33" s="2">
        <f t="shared" si="65"/>
        <v>0.47304459249999997</v>
      </c>
      <c r="CM33" s="13"/>
      <c r="CN33" s="6">
        <v>10000000</v>
      </c>
      <c r="CO33" s="4">
        <f t="shared" si="66"/>
        <v>4483972</v>
      </c>
      <c r="CP33" s="2">
        <f t="shared" si="105"/>
        <v>0.4483972</v>
      </c>
      <c r="CQ33" s="4">
        <f t="shared" si="80"/>
        <v>246618.46</v>
      </c>
      <c r="CR33" s="2">
        <f t="shared" si="67"/>
        <v>2.4661845999999998E-2</v>
      </c>
      <c r="CS33" s="4">
        <f t="shared" si="75"/>
        <v>4730590.46</v>
      </c>
      <c r="CT33" s="2">
        <f t="shared" si="68"/>
        <v>0.47305904599999998</v>
      </c>
      <c r="CU33" s="13"/>
      <c r="CV33" s="6">
        <v>10000000</v>
      </c>
      <c r="CW33" s="4">
        <f t="shared" si="16"/>
        <v>4484216</v>
      </c>
      <c r="CX33" s="2">
        <f t="shared" ref="CX33" si="184">CW33/$CV33</f>
        <v>0.44842159999999998</v>
      </c>
      <c r="CY33" s="4">
        <f t="shared" si="152"/>
        <v>246631.88</v>
      </c>
      <c r="CZ33" s="2">
        <f>CY33/$CV33</f>
        <v>2.4663187999999999E-2</v>
      </c>
      <c r="DA33" s="4">
        <f t="shared" si="154"/>
        <v>4730847.88</v>
      </c>
      <c r="DB33" s="2">
        <f t="shared" si="141"/>
        <v>0.47308478799999998</v>
      </c>
      <c r="DC33" s="13"/>
    </row>
    <row r="34" spans="1:107" x14ac:dyDescent="0.25">
      <c r="A34" s="13"/>
      <c r="B34" s="5">
        <f>B33+100000</f>
        <v>600000</v>
      </c>
      <c r="C34" s="3">
        <f t="shared" si="132"/>
        <v>250529</v>
      </c>
      <c r="D34" s="1">
        <f t="shared" si="87"/>
        <v>0.41754833333333335</v>
      </c>
      <c r="E34" s="3">
        <f t="shared" si="21"/>
        <v>13779.094999999999</v>
      </c>
      <c r="F34" s="1">
        <f t="shared" si="22"/>
        <v>2.2965158333333333E-2</v>
      </c>
      <c r="G34" s="36">
        <f t="shared" si="135"/>
        <v>264308.09499999997</v>
      </c>
      <c r="H34" s="41">
        <f t="shared" si="136"/>
        <v>0.44051349166666665</v>
      </c>
      <c r="I34" s="3">
        <f t="shared" si="24"/>
        <v>250574</v>
      </c>
      <c r="J34" s="31">
        <f t="shared" si="25"/>
        <v>13781.57</v>
      </c>
      <c r="K34" s="31">
        <f t="shared" si="142"/>
        <v>264355.57</v>
      </c>
      <c r="L34" s="31">
        <f t="shared" si="143"/>
        <v>47.475000000034925</v>
      </c>
      <c r="M34" s="1">
        <f t="shared" si="144"/>
        <v>0.47475000000034923</v>
      </c>
      <c r="N34" s="13"/>
      <c r="O34" s="5">
        <f>O33+100000</f>
        <v>600000</v>
      </c>
      <c r="P34" s="3">
        <f t="shared" si="27"/>
        <v>250753</v>
      </c>
      <c r="Q34" s="1">
        <f t="shared" si="89"/>
        <v>0.41792166666666669</v>
      </c>
      <c r="R34" s="3">
        <f t="shared" si="28"/>
        <v>13791.415000000001</v>
      </c>
      <c r="S34" s="1">
        <f t="shared" si="29"/>
        <v>2.2985691666666669E-2</v>
      </c>
      <c r="T34" s="36">
        <f t="shared" si="137"/>
        <v>264544.41499999998</v>
      </c>
      <c r="U34" s="41">
        <f t="shared" si="138"/>
        <v>0.44090735833333328</v>
      </c>
      <c r="V34" s="3">
        <f t="shared" si="145"/>
        <v>250798</v>
      </c>
      <c r="W34" s="31">
        <f t="shared" si="146"/>
        <v>13793.89</v>
      </c>
      <c r="X34" s="31">
        <f t="shared" si="147"/>
        <v>264591.89</v>
      </c>
      <c r="Y34" s="31">
        <f t="shared" si="148"/>
        <v>47.475000000034925</v>
      </c>
      <c r="Z34" s="1">
        <f t="shared" si="149"/>
        <v>0.47475000000034923</v>
      </c>
      <c r="AA34" s="13"/>
      <c r="AB34" s="5">
        <f>AB33+100000</f>
        <v>600000</v>
      </c>
      <c r="AC34" s="3">
        <f t="shared" si="32"/>
        <v>251028</v>
      </c>
      <c r="AD34" s="1">
        <f t="shared" si="90"/>
        <v>0.41837999999999997</v>
      </c>
      <c r="AE34" s="3">
        <f t="shared" si="139"/>
        <v>13806.54</v>
      </c>
      <c r="AF34" s="1">
        <f t="shared" si="33"/>
        <v>2.3010900000000001E-2</v>
      </c>
      <c r="AG34" s="3">
        <f t="shared" si="102"/>
        <v>264834.53999999998</v>
      </c>
      <c r="AH34" s="1">
        <f t="shared" si="11"/>
        <v>0.44139089999999997</v>
      </c>
      <c r="AI34" s="13"/>
      <c r="AJ34" s="5">
        <f>AJ33+100000</f>
        <v>600000</v>
      </c>
      <c r="AK34" s="3">
        <f t="shared" si="36"/>
        <v>251692</v>
      </c>
      <c r="AL34" s="1">
        <f t="shared" si="91"/>
        <v>0.41948666666666667</v>
      </c>
      <c r="AM34" s="3">
        <f t="shared" si="37"/>
        <v>13843.06</v>
      </c>
      <c r="AN34" s="1">
        <f t="shared" si="92"/>
        <v>2.3071766666666667E-2</v>
      </c>
      <c r="AO34" s="3">
        <f t="shared" si="103"/>
        <v>265535.06</v>
      </c>
      <c r="AP34" s="1">
        <f t="shared" si="93"/>
        <v>0.44255843333333333</v>
      </c>
      <c r="AQ34" s="13"/>
      <c r="AR34" s="13"/>
      <c r="AS34" s="13"/>
      <c r="AT34" s="13"/>
      <c r="AU34" s="13"/>
      <c r="AV34" s="13"/>
      <c r="AW34" s="14"/>
      <c r="AX34" s="13"/>
      <c r="AY34" s="13"/>
      <c r="AZ34" s="13"/>
      <c r="BA34" s="13"/>
      <c r="BB34" s="13"/>
      <c r="BC34" s="13"/>
      <c r="BD34" s="13"/>
      <c r="BE34" s="14"/>
      <c r="BF34" s="13"/>
      <c r="BG34" s="13"/>
      <c r="BH34" s="13"/>
      <c r="BI34" s="13"/>
      <c r="BJ34" s="13"/>
      <c r="BK34" s="13"/>
      <c r="BL34" s="13"/>
      <c r="BM34" s="14"/>
      <c r="BN34" s="13"/>
      <c r="BO34" s="13"/>
      <c r="BP34" s="13"/>
      <c r="BQ34" s="13"/>
      <c r="BR34" s="13"/>
      <c r="BS34" s="13"/>
      <c r="BT34" s="13"/>
      <c r="BU34" s="14"/>
      <c r="BV34" s="13"/>
      <c r="BW34" s="13"/>
      <c r="BX34" s="13"/>
      <c r="BY34" s="13"/>
      <c r="BZ34" s="13"/>
      <c r="CA34" s="13"/>
      <c r="CB34" s="13"/>
      <c r="CC34" s="14"/>
      <c r="CD34" s="13"/>
      <c r="CE34" s="13"/>
      <c r="CF34" s="13"/>
      <c r="CG34" s="13"/>
      <c r="CH34" s="13"/>
      <c r="CI34" s="13"/>
      <c r="CJ34" s="13"/>
      <c r="CK34" s="14"/>
      <c r="CL34" s="13"/>
      <c r="CM34" s="13"/>
      <c r="CN34" s="13"/>
      <c r="CO34" s="13"/>
      <c r="CP34" s="13"/>
      <c r="CQ34" s="13"/>
      <c r="CR34" s="13"/>
      <c r="CS34" s="14"/>
      <c r="CT34" s="13"/>
      <c r="CU34" s="13"/>
      <c r="CV34" s="13"/>
      <c r="CW34" s="13"/>
      <c r="CX34" s="13"/>
      <c r="CY34" s="13"/>
      <c r="CZ34" s="13"/>
      <c r="DA34" s="14"/>
      <c r="DB34" s="13"/>
      <c r="DC34" s="13"/>
    </row>
    <row r="35" spans="1:107" x14ac:dyDescent="0.25">
      <c r="A35" s="13"/>
      <c r="B35" s="5">
        <f>B34+100000</f>
        <v>700000</v>
      </c>
      <c r="C35" s="3">
        <f t="shared" si="132"/>
        <v>295529</v>
      </c>
      <c r="D35" s="1">
        <f t="shared" si="87"/>
        <v>0.42218428571428573</v>
      </c>
      <c r="E35" s="3">
        <f t="shared" si="21"/>
        <v>16254.094999999999</v>
      </c>
      <c r="F35" s="1">
        <f t="shared" si="22"/>
        <v>2.3220135714285713E-2</v>
      </c>
      <c r="G35" s="36">
        <f t="shared" si="135"/>
        <v>311783.09499999997</v>
      </c>
      <c r="H35" s="41">
        <f t="shared" si="136"/>
        <v>0.4454044214285714</v>
      </c>
      <c r="I35" s="3">
        <f t="shared" si="24"/>
        <v>295574</v>
      </c>
      <c r="J35" s="31">
        <f t="shared" si="25"/>
        <v>16256.57</v>
      </c>
      <c r="K35" s="31">
        <f t="shared" si="142"/>
        <v>311830.57</v>
      </c>
      <c r="L35" s="31">
        <f t="shared" si="143"/>
        <v>47.475000000034925</v>
      </c>
      <c r="M35" s="1">
        <f t="shared" si="144"/>
        <v>0.47475000000034923</v>
      </c>
      <c r="N35" s="13"/>
      <c r="O35" s="5">
        <f>O34+100000</f>
        <v>700000</v>
      </c>
      <c r="P35" s="3">
        <f t="shared" si="27"/>
        <v>295753</v>
      </c>
      <c r="Q35" s="1">
        <f t="shared" si="89"/>
        <v>0.42250428571428572</v>
      </c>
      <c r="R35" s="3">
        <f t="shared" si="28"/>
        <v>16266.415000000001</v>
      </c>
      <c r="S35" s="1">
        <f t="shared" si="29"/>
        <v>2.3237735714285716E-2</v>
      </c>
      <c r="T35" s="36">
        <f t="shared" si="137"/>
        <v>312019.41499999998</v>
      </c>
      <c r="U35" s="41">
        <f t="shared" si="138"/>
        <v>0.44574202142857139</v>
      </c>
      <c r="V35" s="3">
        <f t="shared" si="145"/>
        <v>295798</v>
      </c>
      <c r="W35" s="31">
        <f t="shared" si="146"/>
        <v>16268.89</v>
      </c>
      <c r="X35" s="31">
        <f t="shared" si="147"/>
        <v>312066.89</v>
      </c>
      <c r="Y35" s="31">
        <f t="shared" si="148"/>
        <v>47.475000000034925</v>
      </c>
      <c r="Z35" s="1">
        <f t="shared" si="149"/>
        <v>0.47475000000034923</v>
      </c>
      <c r="AA35" s="13"/>
      <c r="AB35" s="5">
        <f>AB34+100000</f>
        <v>700000</v>
      </c>
      <c r="AC35" s="3">
        <f t="shared" si="32"/>
        <v>296028</v>
      </c>
      <c r="AD35" s="1">
        <f t="shared" si="90"/>
        <v>0.42289714285714286</v>
      </c>
      <c r="AE35" s="3">
        <f t="shared" si="139"/>
        <v>16281.54</v>
      </c>
      <c r="AF35" s="1">
        <f t="shared" si="33"/>
        <v>2.3259342857142859E-2</v>
      </c>
      <c r="AG35" s="3">
        <f t="shared" si="102"/>
        <v>312309.53999999998</v>
      </c>
      <c r="AH35" s="1">
        <f t="shared" si="11"/>
        <v>0.44615648571428568</v>
      </c>
      <c r="AI35" s="13"/>
      <c r="AJ35" s="5">
        <f>AJ34+100000</f>
        <v>700000</v>
      </c>
      <c r="AK35" s="3">
        <f t="shared" si="36"/>
        <v>296692</v>
      </c>
      <c r="AL35" s="1">
        <f t="shared" si="91"/>
        <v>0.42384571428571427</v>
      </c>
      <c r="AM35" s="3">
        <f t="shared" si="37"/>
        <v>16318.06</v>
      </c>
      <c r="AN35" s="1">
        <f t="shared" si="92"/>
        <v>2.3311514285714284E-2</v>
      </c>
      <c r="AO35" s="3">
        <f t="shared" si="103"/>
        <v>313010.06</v>
      </c>
      <c r="AP35" s="1">
        <f t="shared" si="93"/>
        <v>0.44715722857142859</v>
      </c>
      <c r="AQ35" s="13"/>
      <c r="AR35" s="13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3"/>
      <c r="BT35" s="13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3"/>
      <c r="CV35" s="13"/>
      <c r="CW35" s="13"/>
      <c r="CX35" s="13"/>
      <c r="CY35" s="13"/>
      <c r="CZ35" s="13"/>
      <c r="DA35" s="13"/>
      <c r="DB35" s="13"/>
      <c r="DC35" s="13"/>
    </row>
    <row r="36" spans="1:107" x14ac:dyDescent="0.25">
      <c r="A36" s="13"/>
      <c r="B36" s="5">
        <f>B35+100000</f>
        <v>800000</v>
      </c>
      <c r="C36" s="3">
        <f t="shared" si="132"/>
        <v>340529</v>
      </c>
      <c r="D36" s="1">
        <f t="shared" si="87"/>
        <v>0.42566124999999999</v>
      </c>
      <c r="E36" s="3">
        <f t="shared" si="21"/>
        <v>18729.095000000001</v>
      </c>
      <c r="F36" s="1">
        <f t="shared" si="22"/>
        <v>2.3411368750000001E-2</v>
      </c>
      <c r="G36" s="36">
        <f t="shared" si="135"/>
        <v>359258.09499999997</v>
      </c>
      <c r="H36" s="41">
        <f t="shared" si="136"/>
        <v>0.44907261874999999</v>
      </c>
      <c r="I36" s="3">
        <f t="shared" si="24"/>
        <v>340574</v>
      </c>
      <c r="J36" s="31">
        <f t="shared" si="25"/>
        <v>18731.57</v>
      </c>
      <c r="K36" s="31">
        <f t="shared" si="142"/>
        <v>359305.57</v>
      </c>
      <c r="L36" s="31">
        <f t="shared" si="143"/>
        <v>47.475000000034925</v>
      </c>
      <c r="M36" s="1">
        <f t="shared" si="144"/>
        <v>0.47475000000034923</v>
      </c>
      <c r="N36" s="13"/>
      <c r="O36" s="5">
        <f>O35+100000</f>
        <v>800000</v>
      </c>
      <c r="P36" s="3">
        <f t="shared" si="27"/>
        <v>340753</v>
      </c>
      <c r="Q36" s="1">
        <f t="shared" si="89"/>
        <v>0.42594124999999999</v>
      </c>
      <c r="R36" s="3">
        <f t="shared" si="28"/>
        <v>18741.415000000001</v>
      </c>
      <c r="S36" s="1">
        <f t="shared" si="29"/>
        <v>2.342676875E-2</v>
      </c>
      <c r="T36" s="36">
        <f t="shared" si="137"/>
        <v>359494.41499999998</v>
      </c>
      <c r="U36" s="41">
        <f t="shared" si="138"/>
        <v>0.44936801874999999</v>
      </c>
      <c r="V36" s="3">
        <f t="shared" si="145"/>
        <v>340798</v>
      </c>
      <c r="W36" s="31">
        <f t="shared" si="146"/>
        <v>18743.89</v>
      </c>
      <c r="X36" s="31">
        <f t="shared" si="147"/>
        <v>359541.89</v>
      </c>
      <c r="Y36" s="31">
        <f t="shared" si="148"/>
        <v>47.475000000034925</v>
      </c>
      <c r="Z36" s="1">
        <f t="shared" si="149"/>
        <v>0.47475000000034923</v>
      </c>
      <c r="AA36" s="13"/>
      <c r="AB36" s="5">
        <f>AB35+100000</f>
        <v>800000</v>
      </c>
      <c r="AC36" s="3">
        <f t="shared" si="32"/>
        <v>341028</v>
      </c>
      <c r="AD36" s="1">
        <f t="shared" si="90"/>
        <v>0.42628500000000003</v>
      </c>
      <c r="AE36" s="3">
        <f t="shared" si="139"/>
        <v>18756.54</v>
      </c>
      <c r="AF36" s="1">
        <f t="shared" si="33"/>
        <v>2.3445675000000003E-2</v>
      </c>
      <c r="AG36" s="3">
        <f t="shared" si="102"/>
        <v>359784.54</v>
      </c>
      <c r="AH36" s="1">
        <f t="shared" si="11"/>
        <v>0.44973067499999997</v>
      </c>
      <c r="AI36" s="13"/>
      <c r="AJ36" s="5">
        <f>AJ35+100000</f>
        <v>800000</v>
      </c>
      <c r="AK36" s="3">
        <f t="shared" si="36"/>
        <v>341692</v>
      </c>
      <c r="AL36" s="1">
        <f t="shared" si="91"/>
        <v>0.42711500000000002</v>
      </c>
      <c r="AM36" s="3">
        <f t="shared" si="37"/>
        <v>18793.060000000001</v>
      </c>
      <c r="AN36" s="1">
        <f t="shared" si="92"/>
        <v>2.3491325E-2</v>
      </c>
      <c r="AO36" s="3">
        <f t="shared" si="103"/>
        <v>360485.06</v>
      </c>
      <c r="AP36" s="1">
        <f t="shared" si="93"/>
        <v>0.45060632499999997</v>
      </c>
      <c r="AQ36" s="13"/>
    </row>
    <row r="37" spans="1:107" x14ac:dyDescent="0.25">
      <c r="A37" s="13"/>
      <c r="B37" s="5">
        <f>B36+100000</f>
        <v>900000</v>
      </c>
      <c r="C37" s="3">
        <f t="shared" si="132"/>
        <v>385529</v>
      </c>
      <c r="D37" s="1">
        <f t="shared" si="87"/>
        <v>0.42836555555555555</v>
      </c>
      <c r="E37" s="3">
        <f t="shared" si="21"/>
        <v>21204.095000000001</v>
      </c>
      <c r="F37" s="1">
        <f t="shared" si="22"/>
        <v>2.3560105555555558E-2</v>
      </c>
      <c r="G37" s="36">
        <f t="shared" si="135"/>
        <v>406733.09499999997</v>
      </c>
      <c r="H37" s="41">
        <f t="shared" si="136"/>
        <v>0.4519256611111111</v>
      </c>
      <c r="I37" s="3">
        <f t="shared" si="24"/>
        <v>385574</v>
      </c>
      <c r="J37" s="31">
        <f t="shared" si="25"/>
        <v>21206.57</v>
      </c>
      <c r="K37" s="31">
        <f t="shared" si="142"/>
        <v>406780.57</v>
      </c>
      <c r="L37" s="31">
        <f t="shared" si="143"/>
        <v>47.475000000034925</v>
      </c>
      <c r="M37" s="1">
        <f t="shared" si="144"/>
        <v>0.47475000000034923</v>
      </c>
      <c r="N37" s="13"/>
      <c r="O37" s="5">
        <f>O36+100000</f>
        <v>900000</v>
      </c>
      <c r="P37" s="3">
        <f t="shared" si="27"/>
        <v>385753</v>
      </c>
      <c r="Q37" s="1">
        <f t="shared" si="89"/>
        <v>0.42861444444444446</v>
      </c>
      <c r="R37" s="3">
        <f t="shared" si="28"/>
        <v>21216.415000000001</v>
      </c>
      <c r="S37" s="1">
        <f t="shared" si="29"/>
        <v>2.3573794444444445E-2</v>
      </c>
      <c r="T37" s="36">
        <f t="shared" si="137"/>
        <v>406969.41499999998</v>
      </c>
      <c r="U37" s="41">
        <f t="shared" si="138"/>
        <v>0.45218823888888887</v>
      </c>
      <c r="V37" s="3">
        <f t="shared" si="145"/>
        <v>385798</v>
      </c>
      <c r="W37" s="31">
        <f t="shared" si="146"/>
        <v>21218.89</v>
      </c>
      <c r="X37" s="31">
        <f t="shared" si="147"/>
        <v>407016.89</v>
      </c>
      <c r="Y37" s="31">
        <f t="shared" si="148"/>
        <v>47.475000000034925</v>
      </c>
      <c r="Z37" s="1">
        <f t="shared" si="149"/>
        <v>0.47475000000034923</v>
      </c>
      <c r="AA37" s="13"/>
      <c r="AB37" s="5">
        <f>AB36+100000</f>
        <v>900000</v>
      </c>
      <c r="AC37" s="3">
        <f t="shared" si="32"/>
        <v>386028</v>
      </c>
      <c r="AD37" s="1">
        <f t="shared" si="90"/>
        <v>0.42892000000000002</v>
      </c>
      <c r="AE37" s="3">
        <f t="shared" si="139"/>
        <v>21231.54</v>
      </c>
      <c r="AF37" s="1">
        <f t="shared" si="33"/>
        <v>2.35906E-2</v>
      </c>
      <c r="AG37" s="3">
        <f t="shared" si="102"/>
        <v>407259.54</v>
      </c>
      <c r="AH37" s="1">
        <f t="shared" si="11"/>
        <v>0.45251059999999999</v>
      </c>
      <c r="AI37" s="13"/>
      <c r="AJ37" s="5">
        <f>AJ36+100000</f>
        <v>900000</v>
      </c>
      <c r="AK37" s="3">
        <f t="shared" si="36"/>
        <v>386692</v>
      </c>
      <c r="AL37" s="1">
        <f t="shared" si="91"/>
        <v>0.42965777777777781</v>
      </c>
      <c r="AM37" s="3">
        <f t="shared" si="37"/>
        <v>21268.06</v>
      </c>
      <c r="AN37" s="1">
        <f t="shared" si="92"/>
        <v>2.3631177777777779E-2</v>
      </c>
      <c r="AO37" s="3">
        <f t="shared" si="103"/>
        <v>407960.06</v>
      </c>
      <c r="AP37" s="1">
        <f t="shared" si="93"/>
        <v>0.45328895555555554</v>
      </c>
      <c r="AQ37" s="13"/>
    </row>
    <row r="38" spans="1:107" x14ac:dyDescent="0.25">
      <c r="A38" s="13"/>
      <c r="B38" s="5">
        <f>B37+100000</f>
        <v>1000000</v>
      </c>
      <c r="C38" s="3">
        <f t="shared" si="132"/>
        <v>430529</v>
      </c>
      <c r="D38" s="1">
        <f t="shared" si="87"/>
        <v>0.430529</v>
      </c>
      <c r="E38" s="3">
        <f t="shared" si="21"/>
        <v>23679.095000000001</v>
      </c>
      <c r="F38" s="1">
        <f t="shared" si="22"/>
        <v>2.3679095000000001E-2</v>
      </c>
      <c r="G38" s="36">
        <f t="shared" si="135"/>
        <v>454208.09499999997</v>
      </c>
      <c r="H38" s="41">
        <f t="shared" si="136"/>
        <v>0.45420809499999998</v>
      </c>
      <c r="I38" s="3">
        <f t="shared" si="24"/>
        <v>430574</v>
      </c>
      <c r="J38" s="31">
        <f t="shared" si="25"/>
        <v>23681.57</v>
      </c>
      <c r="K38" s="31">
        <f t="shared" si="142"/>
        <v>454255.57</v>
      </c>
      <c r="L38" s="31">
        <f t="shared" si="143"/>
        <v>47.475000000034925</v>
      </c>
      <c r="M38" s="1">
        <f t="shared" si="144"/>
        <v>0.47475000000034923</v>
      </c>
      <c r="N38" s="13"/>
      <c r="O38" s="5">
        <f>O37+100000</f>
        <v>1000000</v>
      </c>
      <c r="P38" s="3">
        <f t="shared" si="27"/>
        <v>430753</v>
      </c>
      <c r="Q38" s="1">
        <f t="shared" si="89"/>
        <v>0.430753</v>
      </c>
      <c r="R38" s="3">
        <f t="shared" si="28"/>
        <v>23691.415000000001</v>
      </c>
      <c r="S38" s="1">
        <f t="shared" si="29"/>
        <v>2.3691415E-2</v>
      </c>
      <c r="T38" s="36">
        <f t="shared" si="137"/>
        <v>454444.41499999998</v>
      </c>
      <c r="U38" s="41">
        <f t="shared" si="138"/>
        <v>0.45444441499999999</v>
      </c>
      <c r="V38" s="3">
        <f t="shared" si="145"/>
        <v>430798</v>
      </c>
      <c r="W38" s="31">
        <f t="shared" si="146"/>
        <v>23693.89</v>
      </c>
      <c r="X38" s="31">
        <f t="shared" si="147"/>
        <v>454491.89</v>
      </c>
      <c r="Y38" s="31">
        <f t="shared" si="148"/>
        <v>47.475000000034925</v>
      </c>
      <c r="Z38" s="1">
        <f t="shared" si="149"/>
        <v>0.47475000000034923</v>
      </c>
      <c r="AA38" s="13"/>
      <c r="AB38" s="5">
        <f>AB37+100000</f>
        <v>1000000</v>
      </c>
      <c r="AC38" s="3">
        <f t="shared" si="32"/>
        <v>431028</v>
      </c>
      <c r="AD38" s="1">
        <f t="shared" si="90"/>
        <v>0.43102800000000002</v>
      </c>
      <c r="AE38" s="3">
        <f t="shared" si="139"/>
        <v>23706.54</v>
      </c>
      <c r="AF38" s="1">
        <f t="shared" si="33"/>
        <v>2.3706540000000002E-2</v>
      </c>
      <c r="AG38" s="3">
        <f t="shared" si="102"/>
        <v>454734.54</v>
      </c>
      <c r="AH38" s="1">
        <f t="shared" si="11"/>
        <v>0.45473453999999996</v>
      </c>
      <c r="AI38" s="13"/>
      <c r="AJ38" s="5">
        <f>AJ37+100000</f>
        <v>1000000</v>
      </c>
      <c r="AK38" s="3">
        <f t="shared" si="36"/>
        <v>431692</v>
      </c>
      <c r="AL38" s="1">
        <f t="shared" si="91"/>
        <v>0.43169200000000002</v>
      </c>
      <c r="AM38" s="3">
        <f t="shared" si="37"/>
        <v>23743.06</v>
      </c>
      <c r="AN38" s="1">
        <f t="shared" ref="AN38" si="185">AM38/AJ38</f>
        <v>2.374306E-2</v>
      </c>
      <c r="AO38" s="3">
        <f t="shared" ref="AO38" si="186">AM38+AK38</f>
        <v>455435.06</v>
      </c>
      <c r="AP38" s="1">
        <f t="shared" ref="AP38" si="187">AO38/AJ38</f>
        <v>0.45543506</v>
      </c>
      <c r="AQ38" s="13"/>
    </row>
    <row r="39" spans="1:107" x14ac:dyDescent="0.25">
      <c r="A39" s="13"/>
      <c r="B39" s="30">
        <v>5000000</v>
      </c>
      <c r="C39" s="3">
        <f t="shared" si="132"/>
        <v>2230529</v>
      </c>
      <c r="D39" s="1">
        <f t="shared" si="87"/>
        <v>0.4461058</v>
      </c>
      <c r="E39" s="3">
        <f t="shared" si="21"/>
        <v>122679.095</v>
      </c>
      <c r="F39" s="1">
        <f t="shared" si="22"/>
        <v>2.4535819E-2</v>
      </c>
      <c r="G39" s="36">
        <f t="shared" si="135"/>
        <v>2353208.0950000002</v>
      </c>
      <c r="H39" s="41">
        <f t="shared" si="136"/>
        <v>0.47064161900000007</v>
      </c>
      <c r="I39" s="3">
        <f t="shared" si="24"/>
        <v>2230574</v>
      </c>
      <c r="J39" s="31">
        <f t="shared" si="25"/>
        <v>122681.57</v>
      </c>
      <c r="K39" s="31">
        <f t="shared" si="142"/>
        <v>2353255.5699999998</v>
      </c>
      <c r="L39" s="31">
        <f t="shared" si="143"/>
        <v>47.474999999627471</v>
      </c>
      <c r="M39" s="1">
        <f t="shared" si="144"/>
        <v>0.47474999999627471</v>
      </c>
      <c r="N39" s="13"/>
      <c r="O39" s="30">
        <v>5000000</v>
      </c>
      <c r="P39" s="3">
        <f t="shared" si="27"/>
        <v>2230753</v>
      </c>
      <c r="Q39" s="1">
        <f t="shared" si="89"/>
        <v>0.44615060000000001</v>
      </c>
      <c r="R39" s="3">
        <f t="shared" si="28"/>
        <v>122691.41499999999</v>
      </c>
      <c r="S39" s="1">
        <f t="shared" si="29"/>
        <v>2.4538282999999998E-2</v>
      </c>
      <c r="T39" s="36">
        <f t="shared" si="137"/>
        <v>2353444.415</v>
      </c>
      <c r="U39" s="41">
        <f t="shared" si="138"/>
        <v>0.470688883</v>
      </c>
      <c r="V39" s="3">
        <f t="shared" si="145"/>
        <v>2230798</v>
      </c>
      <c r="W39" s="31">
        <f t="shared" si="146"/>
        <v>122693.89</v>
      </c>
      <c r="X39" s="31">
        <f t="shared" si="147"/>
        <v>2353491.89</v>
      </c>
      <c r="Y39" s="31">
        <f t="shared" si="148"/>
        <v>47.475000000093132</v>
      </c>
      <c r="Z39" s="1">
        <f t="shared" si="149"/>
        <v>0.47475000000093132</v>
      </c>
      <c r="AA39" s="13"/>
      <c r="AB39" s="30">
        <v>5000000</v>
      </c>
      <c r="AC39" s="3">
        <f t="shared" si="32"/>
        <v>2231028</v>
      </c>
      <c r="AD39" s="1">
        <f t="shared" si="90"/>
        <v>0.44620559999999998</v>
      </c>
      <c r="AE39" s="3">
        <f t="shared" si="139"/>
        <v>122706.54</v>
      </c>
      <c r="AF39" s="1">
        <f t="shared" si="33"/>
        <v>2.4541307999999998E-2</v>
      </c>
      <c r="AG39" s="3">
        <f t="shared" si="102"/>
        <v>2353734.54</v>
      </c>
      <c r="AH39" s="1">
        <f t="shared" si="11"/>
        <v>0.47074690800000002</v>
      </c>
      <c r="AI39" s="13"/>
      <c r="AJ39" s="30">
        <v>5000000</v>
      </c>
      <c r="AK39" s="3">
        <f t="shared" si="36"/>
        <v>2231692</v>
      </c>
      <c r="AL39" s="1">
        <f t="shared" si="91"/>
        <v>0.44633840000000002</v>
      </c>
      <c r="AM39" s="3">
        <f t="shared" si="37"/>
        <v>122743.06</v>
      </c>
      <c r="AN39" s="1">
        <f t="shared" ref="AN39" si="188">AM39/AJ39</f>
        <v>2.4548612000000001E-2</v>
      </c>
      <c r="AO39" s="3">
        <f t="shared" ref="AO39" si="189">AM39+AK39</f>
        <v>2354435.06</v>
      </c>
      <c r="AP39" s="1">
        <f t="shared" ref="AP39" si="190">AO39/AJ39</f>
        <v>0.47088701199999999</v>
      </c>
      <c r="AQ39" s="13"/>
    </row>
    <row r="40" spans="1:107" ht="15.75" thickBot="1" x14ac:dyDescent="0.3">
      <c r="A40" s="13"/>
      <c r="B40" s="6">
        <v>10000000</v>
      </c>
      <c r="C40" s="4">
        <f t="shared" si="132"/>
        <v>4480529</v>
      </c>
      <c r="D40" s="2">
        <f t="shared" si="87"/>
        <v>0.44805289999999998</v>
      </c>
      <c r="E40" s="4">
        <f t="shared" si="21"/>
        <v>246429.095</v>
      </c>
      <c r="F40" s="2">
        <f>E40/B40</f>
        <v>2.4642909500000001E-2</v>
      </c>
      <c r="G40" s="37">
        <f>E40+C40</f>
        <v>4726958.0949999997</v>
      </c>
      <c r="H40" s="42">
        <f>G40/B40</f>
        <v>0.47269580949999995</v>
      </c>
      <c r="I40" s="3">
        <f t="shared" si="24"/>
        <v>4480574</v>
      </c>
      <c r="J40" s="31">
        <f t="shared" si="25"/>
        <v>246431.57</v>
      </c>
      <c r="K40" s="31">
        <f t="shared" si="142"/>
        <v>4727005.57</v>
      </c>
      <c r="L40" s="31">
        <f t="shared" si="143"/>
        <v>47.475000000558794</v>
      </c>
      <c r="M40" s="1">
        <f t="shared" si="144"/>
        <v>0.47475000000558792</v>
      </c>
      <c r="N40" s="13"/>
      <c r="O40" s="6">
        <v>10000000</v>
      </c>
      <c r="P40" s="4">
        <f t="shared" si="27"/>
        <v>4480753</v>
      </c>
      <c r="Q40" s="2">
        <f t="shared" si="89"/>
        <v>0.44807530000000001</v>
      </c>
      <c r="R40" s="4">
        <f t="shared" si="28"/>
        <v>246441.41500000001</v>
      </c>
      <c r="S40" s="2">
        <f>R40/O40</f>
        <v>2.4644141500000001E-2</v>
      </c>
      <c r="T40" s="37">
        <f>R40+P40</f>
        <v>4727194.415</v>
      </c>
      <c r="U40" s="42">
        <f>T40/O40</f>
        <v>0.4727194415</v>
      </c>
      <c r="V40" s="3">
        <f t="shared" si="145"/>
        <v>4480798</v>
      </c>
      <c r="W40" s="31">
        <f t="shared" si="146"/>
        <v>246443.89</v>
      </c>
      <c r="X40" s="31">
        <f t="shared" si="147"/>
        <v>4727241.8899999997</v>
      </c>
      <c r="Y40" s="31">
        <f t="shared" si="148"/>
        <v>47.474999999627471</v>
      </c>
      <c r="Z40" s="1">
        <f t="shared" si="149"/>
        <v>0.47474999999627471</v>
      </c>
      <c r="AA40" s="13"/>
      <c r="AB40" s="6">
        <v>10000000</v>
      </c>
      <c r="AC40" s="4">
        <f t="shared" si="32"/>
        <v>4481028</v>
      </c>
      <c r="AD40" s="2">
        <f t="shared" si="90"/>
        <v>0.44810280000000002</v>
      </c>
      <c r="AE40" s="4">
        <f t="shared" si="139"/>
        <v>246456.54</v>
      </c>
      <c r="AF40" s="2">
        <f>AE40/AB40</f>
        <v>2.4645653999999999E-2</v>
      </c>
      <c r="AG40" s="4">
        <f>AE40+AC40</f>
        <v>4727484.54</v>
      </c>
      <c r="AH40" s="2">
        <f>AG40/AB40</f>
        <v>0.47274845399999998</v>
      </c>
      <c r="AI40" s="13"/>
      <c r="AJ40" s="6">
        <v>10000000</v>
      </c>
      <c r="AK40" s="4">
        <f t="shared" si="36"/>
        <v>4481692</v>
      </c>
      <c r="AL40" s="2">
        <f t="shared" si="91"/>
        <v>0.44816919999999999</v>
      </c>
      <c r="AM40" s="4">
        <f t="shared" si="37"/>
        <v>246493.06</v>
      </c>
      <c r="AN40" s="2">
        <f>AM40/AJ40</f>
        <v>2.4649305999999999E-2</v>
      </c>
      <c r="AO40" s="4">
        <f>AM40+AK40</f>
        <v>4728185.0599999996</v>
      </c>
      <c r="AP40" s="2">
        <f>AO40/AJ40</f>
        <v>0.47281850599999997</v>
      </c>
      <c r="AQ40" s="13"/>
    </row>
    <row r="41" spans="1:107" x14ac:dyDescent="0.25">
      <c r="A41" s="13"/>
      <c r="B41" s="13"/>
      <c r="C41" s="13"/>
      <c r="D41" s="13"/>
      <c r="E41" s="13"/>
      <c r="F41" s="13"/>
      <c r="G41" s="22"/>
      <c r="H41" s="22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22"/>
      <c r="U41" s="22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</row>
  </sheetData>
  <mergeCells count="38">
    <mergeCell ref="C2:D2"/>
    <mergeCell ref="E2:F2"/>
    <mergeCell ref="G2:H2"/>
    <mergeCell ref="I2:M2"/>
    <mergeCell ref="AC2:AD2"/>
    <mergeCell ref="AE2:AF2"/>
    <mergeCell ref="AG2:AH2"/>
    <mergeCell ref="AK2:AL2"/>
    <mergeCell ref="AM2:AN2"/>
    <mergeCell ref="AO2:AP2"/>
    <mergeCell ref="BE2:BF2"/>
    <mergeCell ref="BU2:BV2"/>
    <mergeCell ref="AS2:AT2"/>
    <mergeCell ref="AU2:AV2"/>
    <mergeCell ref="AW2:AX2"/>
    <mergeCell ref="BA2:BB2"/>
    <mergeCell ref="BC2:BD2"/>
    <mergeCell ref="BI2:BJ2"/>
    <mergeCell ref="BK2:BL2"/>
    <mergeCell ref="BM2:BN2"/>
    <mergeCell ref="BQ2:BR2"/>
    <mergeCell ref="BS2:BT2"/>
    <mergeCell ref="V2:Z2"/>
    <mergeCell ref="P2:Q2"/>
    <mergeCell ref="R2:S2"/>
    <mergeCell ref="T2:U2"/>
    <mergeCell ref="DA2:DB2"/>
    <mergeCell ref="CO2:CP2"/>
    <mergeCell ref="CQ2:CR2"/>
    <mergeCell ref="BY2:BZ2"/>
    <mergeCell ref="CA2:CB2"/>
    <mergeCell ref="CC2:CD2"/>
    <mergeCell ref="CG2:CH2"/>
    <mergeCell ref="CI2:CJ2"/>
    <mergeCell ref="CK2:CL2"/>
    <mergeCell ref="CS2:CT2"/>
    <mergeCell ref="CW2:CX2"/>
    <mergeCell ref="CY2:CZ2"/>
  </mergeCells>
  <conditionalFormatting sqref="O4:Z40">
    <cfRule type="expression" dxfId="11" priority="2">
      <formula>MOD(ROW(),2)=0</formula>
    </cfRule>
  </conditionalFormatting>
  <conditionalFormatting sqref="AB4:AH40">
    <cfRule type="expression" dxfId="10" priority="4">
      <formula>MOD(ROW(),2)=0</formula>
    </cfRule>
  </conditionalFormatting>
  <conditionalFormatting sqref="AJ4:AP40">
    <cfRule type="expression" dxfId="9" priority="6">
      <formula>MOD(ROW(),2)=0</formula>
    </cfRule>
  </conditionalFormatting>
  <conditionalFormatting sqref="AR4:AX33">
    <cfRule type="expression" dxfId="8" priority="69">
      <formula>MOD(ROW(),2)=0</formula>
    </cfRule>
  </conditionalFormatting>
  <conditionalFormatting sqref="AZ4:BF33">
    <cfRule type="expression" dxfId="7" priority="80">
      <formula>MOD(ROW(),2)=0</formula>
    </cfRule>
  </conditionalFormatting>
  <conditionalFormatting sqref="BH4:BN33">
    <cfRule type="expression" dxfId="6" priority="107">
      <formula>MOD(ROW(),2)=0</formula>
    </cfRule>
  </conditionalFormatting>
  <conditionalFormatting sqref="BP4:BV33">
    <cfRule type="expression" dxfId="5" priority="102">
      <formula>MOD(ROW(),2)=0</formula>
    </cfRule>
  </conditionalFormatting>
  <conditionalFormatting sqref="BX4:CD33">
    <cfRule type="expression" dxfId="4" priority="97">
      <formula>MOD(ROW(),2)=0</formula>
    </cfRule>
  </conditionalFormatting>
  <conditionalFormatting sqref="CF4:CL33">
    <cfRule type="expression" dxfId="3" priority="92">
      <formula>MOD(ROW(),2)=0</formula>
    </cfRule>
  </conditionalFormatting>
  <conditionalFormatting sqref="CN4:CT33">
    <cfRule type="expression" dxfId="2" priority="87">
      <formula>MOD(ROW(),2)=0</formula>
    </cfRule>
  </conditionalFormatting>
  <conditionalFormatting sqref="CV4:DB33">
    <cfRule type="expression" dxfId="1" priority="79">
      <formula>MOD(ROW(),2)=0</formula>
    </cfRule>
  </conditionalFormatting>
  <conditionalFormatting sqref="B4:M40">
    <cfRule type="expression" dxfId="0" priority="1">
      <formula>MOD(ROW(),2)=0</formula>
    </cfRule>
  </conditionalFormatting>
  <pageMargins left="0.7" right="0.7" top="0.78740157499999996" bottom="0.78740157499999996" header="0.3" footer="0.3"/>
  <pageSetup paperSize="9" orientation="portrait" r:id="rId1"/>
  <ignoredErrors>
    <ignoredError sqref="DB4:DB32 DB33 DA33 CY33 CY4:DA32 CM33:CV33 CM11:CO11 CZ33 CM13:CV22 CM12:CV12 CM24:CV24 CM23:CN23 CP23:CV23 CM26:CV32 CM25:CN25 CP25:CV25 CU4:CV4 CS4 CQ4 CM5:CO5 CQ5:CV5 CM6:CO6 CQ6:CV6 CM7:CO7 CQ7:CV7 CM8:CO8 CQ8:CV8 CM9:CO9 CQ9:CV9 CM10:CO10 CQ10:CV10 CQ11:CV11 CM4:CO4 BK6:BK33 BS4:BV5 CA4:CD33 CI4:CL33 BK4 BM4 BK5 BM5 BM6:BM33 BS7:BV33 BS6 BU6:BV6 CX4 CX5 CX33 CX13:CX22 CX12 CX24 CX23 CX26:CX32 CX25 CX6 CX7 CX8 CX9 CX10 CX11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Lies mich!</vt:lpstr>
      <vt:lpstr>Berechnung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pitu</dc:creator>
  <cp:lastModifiedBy>Pierre Tunger</cp:lastModifiedBy>
  <cp:lastPrinted>2015-03-09T08:35:09Z</cp:lastPrinted>
  <dcterms:created xsi:type="dcterms:W3CDTF">2015-03-09T08:16:06Z</dcterms:created>
  <dcterms:modified xsi:type="dcterms:W3CDTF">2025-12-08T14:06:35Z</dcterms:modified>
</cp:coreProperties>
</file>