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drawings/drawing2.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defaultThemeVersion="124226"/>
  <bookViews>
    <workbookView xWindow="0" yWindow="0" windowWidth="15390" windowHeight="7620"/>
  </bookViews>
  <sheets>
    <sheet name="Prüfungsrechner" sheetId="4" r:id="rId1"/>
    <sheet name="Fallbeispiele" sheetId="8" r:id="rId2"/>
    <sheet name="Hilfstabelle" sheetId="7" r:id="rId3"/>
  </sheets>
  <externalReferences>
    <externalReference r:id="rId4"/>
  </externalReferences>
  <definedNames>
    <definedName name="Note">'[1]PA-54-Sommer'!$C$42:$D$47</definedName>
  </definedNames>
  <calcPr calcId="145621"/>
</workbook>
</file>

<file path=xl/calcChain.xml><?xml version="1.0" encoding="utf-8"?>
<calcChain xmlns="http://schemas.openxmlformats.org/spreadsheetml/2006/main">
  <c r="E9" i="4" l="1"/>
  <c r="G21" i="8"/>
  <c r="H20" i="8"/>
  <c r="K10" i="8"/>
  <c r="J10" i="8"/>
  <c r="I10" i="8"/>
  <c r="F10" i="8"/>
  <c r="E10" i="8"/>
  <c r="K9" i="8"/>
  <c r="J9" i="8"/>
  <c r="I9" i="8"/>
  <c r="F9" i="8"/>
  <c r="E9" i="8"/>
  <c r="J8" i="8"/>
  <c r="I8" i="8"/>
  <c r="I13" i="8" s="1"/>
  <c r="F8" i="8"/>
  <c r="E8" i="8"/>
  <c r="F7" i="8"/>
  <c r="E7" i="8"/>
  <c r="E10" i="4"/>
  <c r="E11" i="4"/>
  <c r="E12" i="4"/>
  <c r="G24" i="4"/>
  <c r="H23" i="4"/>
  <c r="H24" i="4" l="1"/>
  <c r="G11" i="8"/>
  <c r="H21" i="8"/>
  <c r="J13" i="8"/>
  <c r="J14" i="8" s="1"/>
  <c r="H11" i="8"/>
  <c r="H13" i="8" s="1"/>
  <c r="I14" i="8"/>
  <c r="K8" i="8"/>
  <c r="G12" i="8"/>
  <c r="G13" i="8"/>
  <c r="K12" i="4"/>
  <c r="K11" i="4"/>
  <c r="F9" i="4"/>
  <c r="F10" i="4"/>
  <c r="F11" i="4"/>
  <c r="F12" i="4"/>
  <c r="L8" i="8" l="1"/>
  <c r="M8" i="8" s="1"/>
  <c r="L9" i="8"/>
  <c r="M9" i="8" s="1"/>
  <c r="H12" i="8"/>
  <c r="G13" i="4"/>
  <c r="H13" i="4"/>
  <c r="L13" i="8" l="1"/>
  <c r="G14" i="4"/>
  <c r="G15" i="4"/>
  <c r="H15" i="4"/>
  <c r="H14" i="4"/>
  <c r="J12" i="4" l="1"/>
  <c r="J11" i="4"/>
  <c r="J10" i="4"/>
  <c r="I11" i="4"/>
  <c r="I12" i="4"/>
  <c r="I10" i="4"/>
  <c r="I15" i="4" l="1"/>
  <c r="I16" i="4" l="1"/>
  <c r="K10" i="4"/>
  <c r="J15" i="4" s="1"/>
  <c r="J16" i="4" s="1"/>
  <c r="L11" i="4" l="1"/>
  <c r="M11" i="4" s="1"/>
  <c r="L10" i="4"/>
  <c r="M10" i="4" s="1"/>
  <c r="L15" i="4"/>
</calcChain>
</file>

<file path=xl/comments1.xml><?xml version="1.0" encoding="utf-8"?>
<comments xmlns="http://schemas.openxmlformats.org/spreadsheetml/2006/main">
  <authors>
    <author>Drews, Silke</author>
    <author>Dz</author>
  </authors>
  <commentList>
    <comment ref="N8" authorId="0">
      <text>
        <r>
          <rPr>
            <sz val="10"/>
            <color indexed="81"/>
            <rFont val="Calibri"/>
            <family val="2"/>
            <scheme val="minor"/>
          </rPr>
          <t>Eintrag des erzielten Ergebnisses der mündlichen Ergänzungsprüfung in die Tabelle Nebenrechnung: Ergänzungsprüfung unter Punkteingabe "Mdl. Ergänzungsprüfung".</t>
        </r>
      </text>
    </comment>
    <comment ref="H24" authorId="1">
      <text>
        <r>
          <rPr>
            <sz val="11"/>
            <color indexed="81"/>
            <rFont val="Calibri"/>
            <family val="2"/>
            <scheme val="minor"/>
          </rPr>
          <t>Es ist zu überpüfen, ob dieses Ergebnis ausreicht, um die Bestehensregelung sowohl für den Teil 2 als auch für das Gesamtergebnis erfüllt.</t>
        </r>
        <r>
          <rPr>
            <sz val="11"/>
            <color indexed="81"/>
            <rFont val="Tahoma"/>
            <family val="2"/>
          </rPr>
          <t xml:space="preserve">
</t>
        </r>
      </text>
    </comment>
  </commentList>
</comments>
</file>

<file path=xl/comments2.xml><?xml version="1.0" encoding="utf-8"?>
<comments xmlns="http://schemas.openxmlformats.org/spreadsheetml/2006/main">
  <authors>
    <author>Drews, Silke</author>
    <author>Dz</author>
  </authors>
  <commentList>
    <comment ref="N6" authorId="0">
      <text>
        <r>
          <rPr>
            <sz val="10"/>
            <color indexed="81"/>
            <rFont val="Calibri"/>
            <family val="2"/>
            <scheme val="minor"/>
          </rPr>
          <t>Eintrag des erzielten Ergebnisses der mündlichen Ergänzungsprüfung in die Tabelle Nebenrechnung: Ergänzungsprüfung unter Punkteingabe "Mdl. Ergänzungsprüfung".</t>
        </r>
      </text>
    </comment>
    <comment ref="H21" authorId="1">
      <text>
        <r>
          <rPr>
            <sz val="11"/>
            <color indexed="81"/>
            <rFont val="Calibri"/>
            <family val="2"/>
            <scheme val="minor"/>
          </rPr>
          <t>Es ist zu überpüfen, ob dieses Ergebnis ausreicht, um die Bestehensregelung sowohl für den Teil 2 als auch für das Gesamtergebnis erfüllt.</t>
        </r>
        <r>
          <rPr>
            <sz val="11"/>
            <color indexed="81"/>
            <rFont val="Tahoma"/>
            <family val="2"/>
          </rPr>
          <t xml:space="preserve">
</t>
        </r>
      </text>
    </comment>
  </commentList>
</comments>
</file>

<file path=xl/sharedStrings.xml><?xml version="1.0" encoding="utf-8"?>
<sst xmlns="http://schemas.openxmlformats.org/spreadsheetml/2006/main" count="101" uniqueCount="53">
  <si>
    <t>Ergänzungsprüfung</t>
  </si>
  <si>
    <t>gewichtete 
Punkte</t>
  </si>
  <si>
    <t>Notenschlüssel</t>
  </si>
  <si>
    <t>ü</t>
  </si>
  <si>
    <t>û</t>
  </si>
  <si>
    <t></t>
  </si>
  <si>
    <t>Bestehensregelung</t>
  </si>
  <si>
    <t>Teil</t>
  </si>
  <si>
    <t>Gegen-
probe</t>
  </si>
  <si>
    <t>Gewich-    tung</t>
  </si>
  <si>
    <t>Prüfungsbereiche</t>
  </si>
  <si>
    <t>Informationstechn. Büromana.</t>
  </si>
  <si>
    <t>Kundenbeziehungsprozesse</t>
  </si>
  <si>
    <t>Wirtschafts- u. Sozialkunde</t>
  </si>
  <si>
    <t>Wahlqualifikation</t>
  </si>
  <si>
    <r>
      <t xml:space="preserve">Punkt-         eingabe </t>
    </r>
    <r>
      <rPr>
        <sz val="8"/>
        <color theme="1"/>
        <rFont val="Calibri"/>
        <family val="2"/>
        <scheme val="minor"/>
      </rPr>
      <t>(ganzzahlig)</t>
    </r>
  </si>
  <si>
    <t>Note</t>
  </si>
  <si>
    <t>ungenügend (6)</t>
  </si>
  <si>
    <t>mangelhaft (5)</t>
  </si>
  <si>
    <t>ausreichend (4)</t>
  </si>
  <si>
    <t>befriedigend (3)</t>
  </si>
  <si>
    <t>gut (2)</t>
  </si>
  <si>
    <t>sehr gut (1)</t>
  </si>
  <si>
    <t>Summe</t>
  </si>
  <si>
    <t>Berechnungsschema Abschlußprüfung Kaufmann / Kauffrau für Büromanagement</t>
  </si>
  <si>
    <t>Teil 1 und 2</t>
  </si>
  <si>
    <t>Gesamtergebnis   
mindestens ausreichend</t>
  </si>
  <si>
    <t>Teil 2</t>
  </si>
  <si>
    <t xml:space="preserve"> Ergebnis   
mindestens ausreichend</t>
  </si>
  <si>
    <t>In keinem Bereich ungenügend</t>
  </si>
  <si>
    <t>Divisor</t>
  </si>
  <si>
    <t>Nebenrechnung: Ergänzungsprüfung</t>
  </si>
  <si>
    <t>Punkteingaben</t>
  </si>
  <si>
    <t>Gewichtung</t>
  </si>
  <si>
    <t>Schriftl. Prüfungsbereich</t>
  </si>
  <si>
    <t>Mdl. Egänzungsprüfung</t>
  </si>
  <si>
    <t>Punkteingabe in Spalte D</t>
  </si>
  <si>
    <t>Ergebnisse</t>
  </si>
  <si>
    <t>Zwischenergebnis</t>
  </si>
  <si>
    <t>erreichte Punktzahl der mdl. Prüfung</t>
  </si>
  <si>
    <t>Mindestens zwei Bereiche 
mit mindestens ausreichend</t>
  </si>
  <si>
    <t>Benötigte 
Mindest-
punktzahl</t>
  </si>
  <si>
    <r>
      <t xml:space="preserve">Punkteingabe in </t>
    </r>
    <r>
      <rPr>
        <b/>
        <sz val="10"/>
        <color theme="1"/>
        <rFont val="Calibri"/>
        <family val="2"/>
        <scheme val="minor"/>
      </rPr>
      <t>Spalte D</t>
    </r>
  </si>
  <si>
    <t>Punkte</t>
  </si>
  <si>
    <t xml:space="preserve">Note </t>
  </si>
  <si>
    <t>Sonderzeichen für die Beurteilung</t>
  </si>
  <si>
    <t>Noten in Ziffern</t>
  </si>
  <si>
    <t>Beginn nächste Note</t>
  </si>
  <si>
    <t>Hinweis:</t>
  </si>
  <si>
    <t>Bitte in die gelben Felder die erzielten Punkte eingeben</t>
  </si>
  <si>
    <t>Der Blattschutz der Arbeitsblätter ist ohne Passwort und kann jederzeit entfernt werden!</t>
  </si>
  <si>
    <t>Berechnungsschema Abschlussprüfung Kaufmann / Kauffrau für Büromanagement</t>
  </si>
  <si>
    <r>
      <rPr>
        <sz val="10"/>
        <color theme="1"/>
        <rFont val="Calibri"/>
        <family val="2"/>
      </rPr>
      <t>©</t>
    </r>
    <r>
      <rPr>
        <sz val="8"/>
        <color theme="1"/>
        <rFont val="Calibri"/>
        <family val="2"/>
      </rPr>
      <t xml:space="preserve"> </t>
    </r>
    <r>
      <rPr>
        <sz val="8"/>
        <color theme="1"/>
        <rFont val="Arial"/>
        <family val="2"/>
      </rPr>
      <t>BIBB Bundesinstitut für Berufsbildung (Hg.): Kaufmann/Kauffrau für Büromanagement. Umsetzungshilfen und Praxistipps. Bielefeld 2014. ISBN: 978-3-7639-5138-3</t>
    </r>
  </si>
</sst>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0.0%"/>
    <numFmt numFmtId="165" formatCode="0.0"/>
  </numFmts>
  <fonts count="32" x14ac:knownFonts="1">
    <font>
      <sz val="11"/>
      <color theme="1"/>
      <name val="Calibri"/>
      <family val="2"/>
      <scheme val="minor"/>
    </font>
    <font>
      <sz val="11"/>
      <color theme="1"/>
      <name val="Calibri"/>
      <family val="2"/>
      <scheme val="minor"/>
    </font>
    <font>
      <b/>
      <sz val="11"/>
      <color rgb="FF3F3F3F"/>
      <name val="Calibri"/>
      <family val="2"/>
      <scheme val="minor"/>
    </font>
    <font>
      <b/>
      <sz val="11"/>
      <color rgb="FFFA7D00"/>
      <name val="Calibri"/>
      <family val="2"/>
      <scheme val="minor"/>
    </font>
    <font>
      <sz val="9"/>
      <color theme="1"/>
      <name val="Arial"/>
      <family val="2"/>
    </font>
    <font>
      <b/>
      <sz val="9"/>
      <color theme="1"/>
      <name val="Arial"/>
      <family val="2"/>
    </font>
    <font>
      <sz val="11"/>
      <color theme="0"/>
      <name val="Wingdings"/>
      <charset val="2"/>
    </font>
    <font>
      <b/>
      <sz val="9"/>
      <color rgb="FFC00000"/>
      <name val="Arial"/>
      <family val="2"/>
    </font>
    <font>
      <b/>
      <sz val="9"/>
      <color rgb="FF3F3F3F"/>
      <name val="Arial"/>
      <family val="2"/>
    </font>
    <font>
      <b/>
      <sz val="11"/>
      <color theme="1"/>
      <name val="Wingdings"/>
      <charset val="2"/>
    </font>
    <font>
      <sz val="11"/>
      <color rgb="FFFF0000"/>
      <name val="Calibri"/>
      <family val="2"/>
      <scheme val="minor"/>
    </font>
    <font>
      <b/>
      <sz val="11"/>
      <color theme="1"/>
      <name val="Calibri"/>
      <family val="2"/>
      <scheme val="minor"/>
    </font>
    <font>
      <b/>
      <sz val="10"/>
      <color theme="1"/>
      <name val="Calibri"/>
      <family val="2"/>
      <scheme val="minor"/>
    </font>
    <font>
      <sz val="8"/>
      <color theme="1"/>
      <name val="Calibri"/>
      <family val="2"/>
      <scheme val="minor"/>
    </font>
    <font>
      <b/>
      <sz val="10"/>
      <name val="Arial"/>
      <family val="2"/>
    </font>
    <font>
      <b/>
      <sz val="9"/>
      <color theme="0"/>
      <name val="Arial"/>
      <family val="2"/>
    </font>
    <font>
      <b/>
      <sz val="9"/>
      <color theme="1"/>
      <name val="Calibri"/>
      <family val="2"/>
      <scheme val="minor"/>
    </font>
    <font>
      <b/>
      <sz val="11"/>
      <name val="Calibri"/>
      <family val="2"/>
      <scheme val="minor"/>
    </font>
    <font>
      <sz val="11"/>
      <color theme="1" tint="0.34998626667073579"/>
      <name val="Calibri"/>
      <family val="2"/>
      <scheme val="minor"/>
    </font>
    <font>
      <sz val="11"/>
      <color rgb="FFC00000"/>
      <name val="Calibri"/>
      <family val="2"/>
      <scheme val="minor"/>
    </font>
    <font>
      <b/>
      <sz val="14"/>
      <color theme="1"/>
      <name val="Calibri"/>
      <family val="2"/>
      <scheme val="minor"/>
    </font>
    <font>
      <sz val="11"/>
      <name val="Wingdings"/>
      <charset val="2"/>
    </font>
    <font>
      <sz val="11"/>
      <name val="Calibri"/>
      <family val="2"/>
      <scheme val="minor"/>
    </font>
    <font>
      <sz val="9"/>
      <color theme="1"/>
      <name val="Calibri"/>
      <family val="2"/>
      <scheme val="minor"/>
    </font>
    <font>
      <sz val="11"/>
      <color indexed="81"/>
      <name val="Tahoma"/>
      <family val="2"/>
    </font>
    <font>
      <sz val="11"/>
      <color indexed="81"/>
      <name val="Calibri"/>
      <family val="2"/>
      <scheme val="minor"/>
    </font>
    <font>
      <sz val="10"/>
      <color theme="1"/>
      <name val="Calibri"/>
      <family val="2"/>
      <scheme val="minor"/>
    </font>
    <font>
      <sz val="10"/>
      <color indexed="81"/>
      <name val="Calibri"/>
      <family val="2"/>
      <scheme val="minor"/>
    </font>
    <font>
      <b/>
      <sz val="9"/>
      <name val="Arial"/>
      <family val="2"/>
    </font>
    <font>
      <sz val="8"/>
      <color theme="1"/>
      <name val="Arial"/>
      <family val="2"/>
    </font>
    <font>
      <sz val="8"/>
      <color theme="1"/>
      <name val="Calibri"/>
      <family val="2"/>
    </font>
    <font>
      <sz val="10"/>
      <color theme="1"/>
      <name val="Calibri"/>
      <family val="2"/>
    </font>
  </fonts>
  <fills count="10">
    <fill>
      <patternFill patternType="none"/>
    </fill>
    <fill>
      <patternFill patternType="gray125"/>
    </fill>
    <fill>
      <patternFill patternType="solid">
        <fgColor theme="0"/>
        <bgColor indexed="64"/>
      </patternFill>
    </fill>
    <fill>
      <patternFill patternType="solid">
        <fgColor rgb="FFF2F2F2"/>
      </patternFill>
    </fill>
    <fill>
      <patternFill patternType="solid">
        <fgColor theme="0" tint="-0.249977111117893"/>
        <bgColor indexed="64"/>
      </patternFill>
    </fill>
    <fill>
      <patternFill patternType="lightUp"/>
    </fill>
    <fill>
      <patternFill patternType="solid">
        <fgColor rgb="FFFFFF99"/>
        <bgColor indexed="64"/>
      </patternFill>
    </fill>
    <fill>
      <patternFill patternType="solid">
        <fgColor theme="4" tint="0.59999389629810485"/>
        <bgColor indexed="64"/>
      </patternFill>
    </fill>
    <fill>
      <patternFill patternType="solid">
        <fgColor rgb="FF92D050"/>
        <bgColor indexed="64"/>
      </patternFill>
    </fill>
    <fill>
      <patternFill patternType="solid">
        <fgColor theme="0" tint="-0.14999847407452621"/>
        <bgColor indexed="64"/>
      </patternFill>
    </fill>
  </fills>
  <borders count="61">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medium">
        <color indexed="64"/>
      </left>
      <right style="thin">
        <color rgb="FF3F3F3F"/>
      </right>
      <top style="thin">
        <color rgb="FF3F3F3F"/>
      </top>
      <bottom style="thin">
        <color rgb="FF3F3F3F"/>
      </bottom>
      <diagonal/>
    </border>
    <border>
      <left style="thin">
        <color rgb="FF3F3F3F"/>
      </left>
      <right style="medium">
        <color indexed="64"/>
      </right>
      <top style="thin">
        <color rgb="FF3F3F3F"/>
      </top>
      <bottom style="thin">
        <color rgb="FF3F3F3F"/>
      </bottom>
      <diagonal/>
    </border>
    <border>
      <left style="medium">
        <color indexed="64"/>
      </left>
      <right style="thin">
        <color rgb="FF3F3F3F"/>
      </right>
      <top style="thin">
        <color rgb="FF3F3F3F"/>
      </top>
      <bottom style="medium">
        <color indexed="64"/>
      </bottom>
      <diagonal/>
    </border>
    <border>
      <left style="thin">
        <color rgb="FF3F3F3F"/>
      </left>
      <right style="medium">
        <color indexed="64"/>
      </right>
      <top style="thin">
        <color rgb="FF3F3F3F"/>
      </top>
      <bottom style="medium">
        <color indexed="64"/>
      </bottom>
      <diagonal/>
    </border>
    <border>
      <left style="thin">
        <color indexed="64"/>
      </left>
      <right style="double">
        <color indexed="64"/>
      </right>
      <top style="thin">
        <color indexed="64"/>
      </top>
      <bottom style="thin">
        <color indexed="64"/>
      </bottom>
      <diagonal/>
    </border>
    <border>
      <left style="medium">
        <color indexed="64"/>
      </left>
      <right/>
      <top style="medium">
        <color indexed="64"/>
      </top>
      <bottom style="thin">
        <color rgb="FF3F3F3F"/>
      </bottom>
      <diagonal/>
    </border>
    <border>
      <left/>
      <right style="medium">
        <color indexed="64"/>
      </right>
      <top style="medium">
        <color indexed="64"/>
      </top>
      <bottom style="thin">
        <color rgb="FF3F3F3F"/>
      </bottom>
      <diagonal/>
    </border>
    <border>
      <left style="medium">
        <color indexed="64"/>
      </left>
      <right style="medium">
        <color indexed="64"/>
      </right>
      <top style="medium">
        <color indexed="64"/>
      </top>
      <bottom style="medium">
        <color indexed="64"/>
      </bottom>
      <diagonal/>
    </border>
    <border>
      <left/>
      <right/>
      <top style="thin">
        <color indexed="64"/>
      </top>
      <bottom style="thin">
        <color indexed="64"/>
      </bottom>
      <diagonal/>
    </border>
    <border>
      <left style="thin">
        <color indexed="64"/>
      </left>
      <right/>
      <top/>
      <bottom style="thin">
        <color indexed="64"/>
      </bottom>
      <diagonal/>
    </border>
    <border>
      <left style="thin">
        <color indexed="64"/>
      </left>
      <right style="double">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double">
        <color indexed="64"/>
      </right>
      <top style="medium">
        <color indexed="64"/>
      </top>
      <bottom style="medium">
        <color indexed="64"/>
      </bottom>
      <diagonal/>
    </border>
    <border>
      <left style="medium">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right style="medium">
        <color indexed="64"/>
      </right>
      <top/>
      <bottom/>
      <diagonal/>
    </border>
    <border>
      <left style="medium">
        <color indexed="64"/>
      </left>
      <right/>
      <top/>
      <bottom/>
      <diagonal/>
    </border>
    <border>
      <left style="thin">
        <color indexed="64"/>
      </left>
      <right style="double">
        <color indexed="64"/>
      </right>
      <top/>
      <bottom style="thin">
        <color indexed="64"/>
      </bottom>
      <diagonal/>
    </border>
    <border>
      <left style="thin">
        <color indexed="64"/>
      </left>
      <right style="double">
        <color indexed="64"/>
      </right>
      <top style="thin">
        <color indexed="64"/>
      </top>
      <bottom style="medium">
        <color indexed="64"/>
      </bottom>
      <diagonal/>
    </border>
    <border>
      <left style="medium">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medium">
        <color indexed="64"/>
      </right>
      <top/>
      <bottom style="thin">
        <color indexed="64"/>
      </bottom>
      <diagonal/>
    </border>
    <border>
      <left/>
      <right style="double">
        <color indexed="64"/>
      </right>
      <top style="medium">
        <color indexed="64"/>
      </top>
      <bottom style="medium">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style="thin">
        <color indexed="64"/>
      </right>
      <top style="thin">
        <color indexed="64"/>
      </top>
      <bottom/>
      <diagonal/>
    </border>
    <border>
      <left/>
      <right style="thin">
        <color indexed="64"/>
      </right>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style="thin">
        <color indexed="64"/>
      </right>
      <top/>
      <bottom/>
      <diagonal/>
    </border>
    <border>
      <left/>
      <right style="thin">
        <color indexed="64"/>
      </right>
      <top style="thin">
        <color indexed="64"/>
      </top>
      <bottom style="medium">
        <color indexed="64"/>
      </bottom>
      <diagonal/>
    </border>
    <border>
      <left style="medium">
        <color indexed="64"/>
      </left>
      <right style="medium">
        <color indexed="64"/>
      </right>
      <top/>
      <bottom/>
      <diagonal/>
    </border>
    <border>
      <left style="medium">
        <color indexed="64"/>
      </left>
      <right style="thin">
        <color rgb="FF3F3F3F"/>
      </right>
      <top style="medium">
        <color indexed="64"/>
      </top>
      <bottom style="thin">
        <color rgb="FF3F3F3F"/>
      </bottom>
      <diagonal/>
    </border>
    <border>
      <left style="thin">
        <color rgb="FF3F3F3F"/>
      </left>
      <right style="medium">
        <color indexed="64"/>
      </right>
      <top style="medium">
        <color indexed="64"/>
      </top>
      <bottom style="thin">
        <color rgb="FF3F3F3F"/>
      </bottom>
      <diagonal/>
    </border>
  </borders>
  <cellStyleXfs count="4">
    <xf numFmtId="0" fontId="0" fillId="0" borderId="0"/>
    <xf numFmtId="9" fontId="1" fillId="0" borderId="0" applyFont="0" applyFill="0" applyBorder="0" applyAlignment="0" applyProtection="0"/>
    <xf numFmtId="0" fontId="2" fillId="3" borderId="6" applyNumberFormat="0" applyAlignment="0" applyProtection="0"/>
    <xf numFmtId="0" fontId="3" fillId="3" borderId="5" applyNumberFormat="0" applyAlignment="0" applyProtection="0"/>
  </cellStyleXfs>
  <cellXfs count="142">
    <xf numFmtId="0" fontId="0" fillId="0" borderId="0" xfId="0"/>
    <xf numFmtId="0" fontId="4" fillId="0" borderId="0" xfId="0" applyFont="1"/>
    <xf numFmtId="0" fontId="5" fillId="0" borderId="0" xfId="0" applyFont="1" applyFill="1" applyBorder="1" applyAlignment="1">
      <alignment horizontal="center"/>
    </xf>
    <xf numFmtId="0" fontId="6" fillId="0" borderId="0" xfId="0" applyFont="1"/>
    <xf numFmtId="0" fontId="5" fillId="0" borderId="0" xfId="0" applyFont="1"/>
    <xf numFmtId="0" fontId="5" fillId="0" borderId="0" xfId="0" applyFont="1" applyAlignment="1">
      <alignment horizontal="center"/>
    </xf>
    <xf numFmtId="0" fontId="7" fillId="0" borderId="0" xfId="0" applyFont="1" applyAlignment="1">
      <alignment horizontal="center"/>
    </xf>
    <xf numFmtId="0" fontId="8" fillId="3" borderId="7" xfId="2" applyFont="1" applyBorder="1" applyAlignment="1">
      <alignment horizontal="center"/>
    </xf>
    <xf numFmtId="0" fontId="8" fillId="3" borderId="8" xfId="2" applyFont="1" applyBorder="1" applyAlignment="1">
      <alignment horizontal="center"/>
    </xf>
    <xf numFmtId="0" fontId="8" fillId="3" borderId="9" xfId="2" applyFont="1" applyBorder="1" applyAlignment="1">
      <alignment horizontal="center"/>
    </xf>
    <xf numFmtId="0" fontId="8" fillId="3" borderId="10" xfId="2" applyFont="1" applyBorder="1" applyAlignment="1">
      <alignment horizontal="center"/>
    </xf>
    <xf numFmtId="0" fontId="4" fillId="0" borderId="0" xfId="0" applyFont="1" applyBorder="1"/>
    <xf numFmtId="9" fontId="0" fillId="2" borderId="2" xfId="0" applyNumberFormat="1" applyFont="1" applyFill="1" applyBorder="1" applyAlignment="1">
      <alignment horizontal="center"/>
    </xf>
    <xf numFmtId="0" fontId="15" fillId="0" borderId="0" xfId="2" applyFont="1" applyFill="1" applyBorder="1" applyAlignment="1">
      <alignment horizontal="center"/>
    </xf>
    <xf numFmtId="0" fontId="0" fillId="6" borderId="2" xfId="0" applyFont="1" applyFill="1" applyBorder="1" applyAlignment="1" applyProtection="1">
      <alignment horizontal="center"/>
      <protection locked="0"/>
    </xf>
    <xf numFmtId="0" fontId="12" fillId="2" borderId="2" xfId="0" applyFont="1" applyFill="1" applyBorder="1" applyAlignment="1">
      <alignment horizontal="center"/>
    </xf>
    <xf numFmtId="0" fontId="1" fillId="0" borderId="1" xfId="0" applyFont="1" applyBorder="1" applyAlignment="1" applyProtection="1">
      <alignment horizontal="center"/>
    </xf>
    <xf numFmtId="0" fontId="0" fillId="0" borderId="0" xfId="0" applyFont="1" applyBorder="1" applyAlignment="1">
      <alignment horizontal="center" vertical="center"/>
    </xf>
    <xf numFmtId="0" fontId="19" fillId="2" borderId="0" xfId="0" applyFont="1" applyFill="1" applyBorder="1"/>
    <xf numFmtId="0" fontId="10" fillId="0" borderId="2" xfId="0" applyFont="1" applyBorder="1" applyAlignment="1">
      <alignment horizontal="center"/>
    </xf>
    <xf numFmtId="9" fontId="0" fillId="2" borderId="3" xfId="0" applyNumberFormat="1" applyFont="1" applyFill="1" applyBorder="1" applyAlignment="1">
      <alignment horizontal="center"/>
    </xf>
    <xf numFmtId="0" fontId="12" fillId="2" borderId="3" xfId="0" applyFont="1" applyFill="1" applyBorder="1" applyAlignment="1">
      <alignment horizontal="center"/>
    </xf>
    <xf numFmtId="0" fontId="0" fillId="6" borderId="3" xfId="0" applyFont="1" applyFill="1" applyBorder="1" applyAlignment="1" applyProtection="1">
      <alignment horizontal="center"/>
      <protection locked="0"/>
    </xf>
    <xf numFmtId="0" fontId="17" fillId="7" borderId="3" xfId="0" applyFont="1" applyFill="1" applyBorder="1" applyAlignment="1">
      <alignment horizontal="center"/>
    </xf>
    <xf numFmtId="0" fontId="18" fillId="5" borderId="3" xfId="0" applyFont="1" applyFill="1" applyBorder="1"/>
    <xf numFmtId="0" fontId="12" fillId="0" borderId="19" xfId="0" applyFont="1" applyBorder="1" applyAlignment="1">
      <alignment horizontal="center" wrapText="1"/>
    </xf>
    <xf numFmtId="0" fontId="12" fillId="0" borderId="19" xfId="0" applyFont="1" applyBorder="1" applyAlignment="1">
      <alignment horizontal="center"/>
    </xf>
    <xf numFmtId="0" fontId="12" fillId="0" borderId="20" xfId="0" applyFont="1" applyBorder="1" applyAlignment="1">
      <alignment horizontal="center" wrapText="1"/>
    </xf>
    <xf numFmtId="0" fontId="18" fillId="5" borderId="0" xfId="0" applyFont="1" applyFill="1" applyBorder="1" applyProtection="1"/>
    <xf numFmtId="0" fontId="1" fillId="6" borderId="25" xfId="0" applyFont="1" applyFill="1" applyBorder="1" applyAlignment="1" applyProtection="1">
      <alignment horizontal="center"/>
      <protection locked="0"/>
    </xf>
    <xf numFmtId="0" fontId="1" fillId="6" borderId="26" xfId="0" applyFont="1" applyFill="1" applyBorder="1" applyAlignment="1" applyProtection="1">
      <alignment horizontal="center"/>
      <protection locked="0"/>
    </xf>
    <xf numFmtId="0" fontId="18" fillId="5" borderId="16" xfId="0" applyFont="1" applyFill="1" applyBorder="1" applyProtection="1"/>
    <xf numFmtId="9" fontId="0" fillId="2" borderId="28" xfId="0" applyNumberFormat="1" applyFont="1" applyFill="1" applyBorder="1" applyAlignment="1">
      <alignment horizontal="center"/>
    </xf>
    <xf numFmtId="0" fontId="12" fillId="2" borderId="28" xfId="0" applyFont="1" applyFill="1" applyBorder="1" applyAlignment="1">
      <alignment horizontal="center"/>
    </xf>
    <xf numFmtId="0" fontId="0" fillId="6" borderId="28" xfId="0" applyFont="1" applyFill="1" applyBorder="1" applyAlignment="1" applyProtection="1">
      <alignment horizontal="center"/>
      <protection locked="0"/>
    </xf>
    <xf numFmtId="0" fontId="17" fillId="7" borderId="28" xfId="0" applyFont="1" applyFill="1" applyBorder="1" applyAlignment="1">
      <alignment horizontal="center"/>
    </xf>
    <xf numFmtId="0" fontId="9" fillId="0" borderId="28" xfId="0" applyFont="1" applyBorder="1" applyAlignment="1">
      <alignment horizontal="center"/>
    </xf>
    <xf numFmtId="0" fontId="18" fillId="5" borderId="33" xfId="0" applyFont="1" applyFill="1" applyBorder="1" applyProtection="1"/>
    <xf numFmtId="0" fontId="1" fillId="0" borderId="31" xfId="0" applyFont="1" applyBorder="1" applyAlignment="1" applyProtection="1">
      <alignment horizontal="center"/>
    </xf>
    <xf numFmtId="0" fontId="18" fillId="5" borderId="34" xfId="0" applyFont="1" applyFill="1" applyBorder="1" applyProtection="1"/>
    <xf numFmtId="0" fontId="18" fillId="5" borderId="35" xfId="0" applyFont="1" applyFill="1" applyBorder="1" applyProtection="1"/>
    <xf numFmtId="0" fontId="0" fillId="0" borderId="32" xfId="0" applyFont="1" applyBorder="1" applyAlignment="1">
      <alignment horizontal="center"/>
    </xf>
    <xf numFmtId="0" fontId="18" fillId="5" borderId="15" xfId="0" applyFont="1" applyFill="1" applyBorder="1"/>
    <xf numFmtId="0" fontId="19" fillId="2" borderId="15" xfId="0" applyFont="1" applyFill="1" applyBorder="1"/>
    <xf numFmtId="0" fontId="18" fillId="5" borderId="36" xfId="0" applyFont="1" applyFill="1" applyBorder="1"/>
    <xf numFmtId="0" fontId="10" fillId="0" borderId="11" xfId="0" applyFont="1" applyBorder="1" applyAlignment="1">
      <alignment horizontal="center"/>
    </xf>
    <xf numFmtId="0" fontId="9" fillId="0" borderId="37" xfId="0" applyFont="1" applyBorder="1" applyAlignment="1">
      <alignment horizontal="center"/>
    </xf>
    <xf numFmtId="0" fontId="18" fillId="5" borderId="40" xfId="0" applyFont="1" applyFill="1" applyBorder="1"/>
    <xf numFmtId="0" fontId="21" fillId="0" borderId="0" xfId="0" applyFont="1"/>
    <xf numFmtId="0" fontId="22" fillId="0" borderId="0" xfId="0" applyFont="1"/>
    <xf numFmtId="0" fontId="0" fillId="0" borderId="0" xfId="0" applyFont="1"/>
    <xf numFmtId="0" fontId="0" fillId="0" borderId="0" xfId="0" applyFont="1" applyBorder="1"/>
    <xf numFmtId="0" fontId="23" fillId="0" borderId="0" xfId="0" applyFont="1"/>
    <xf numFmtId="0" fontId="23" fillId="0" borderId="0" xfId="0" applyFont="1" applyAlignment="1">
      <alignment horizontal="center"/>
    </xf>
    <xf numFmtId="0" fontId="22" fillId="0" borderId="0" xfId="0" applyFont="1" applyAlignment="1">
      <alignment vertical="center"/>
    </xf>
    <xf numFmtId="0" fontId="11" fillId="0" borderId="18" xfId="0" applyFont="1" applyBorder="1" applyAlignment="1"/>
    <xf numFmtId="0" fontId="12" fillId="0" borderId="19" xfId="0" applyFont="1" applyBorder="1" applyAlignment="1">
      <alignment horizontal="center" vertical="center"/>
    </xf>
    <xf numFmtId="0" fontId="12" fillId="0" borderId="21" xfId="0" applyFont="1" applyBorder="1" applyAlignment="1">
      <alignment horizontal="center" wrapText="1"/>
    </xf>
    <xf numFmtId="0" fontId="12" fillId="0" borderId="29" xfId="0" applyFont="1" applyBorder="1" applyAlignment="1">
      <alignment horizontal="center" wrapText="1"/>
    </xf>
    <xf numFmtId="0" fontId="12" fillId="0" borderId="0" xfId="0" applyFont="1" applyAlignment="1">
      <alignment horizontal="center" wrapText="1"/>
    </xf>
    <xf numFmtId="0" fontId="12" fillId="0" borderId="38" xfId="0" applyFont="1" applyBorder="1" applyAlignment="1">
      <alignment horizontal="center" wrapText="1"/>
    </xf>
    <xf numFmtId="0" fontId="12" fillId="0" borderId="39" xfId="0" applyFont="1" applyBorder="1" applyAlignment="1">
      <alignment horizontal="center" wrapText="1"/>
    </xf>
    <xf numFmtId="0" fontId="12" fillId="0" borderId="14" xfId="0" applyFont="1" applyFill="1" applyBorder="1" applyAlignment="1">
      <alignment horizontal="center" wrapText="1"/>
    </xf>
    <xf numFmtId="0" fontId="26" fillId="0" borderId="2" xfId="0" applyFont="1" applyBorder="1" applyAlignment="1">
      <alignment horizontal="center"/>
    </xf>
    <xf numFmtId="0" fontId="26" fillId="6" borderId="2" xfId="0" applyFont="1" applyFill="1" applyBorder="1" applyAlignment="1">
      <alignment horizontal="center"/>
    </xf>
    <xf numFmtId="0" fontId="12" fillId="0" borderId="18" xfId="0" applyFont="1" applyBorder="1" applyAlignment="1">
      <alignment horizontal="center"/>
    </xf>
    <xf numFmtId="0" fontId="12" fillId="0" borderId="32" xfId="0" applyFont="1" applyBorder="1" applyAlignment="1">
      <alignment horizontal="center"/>
    </xf>
    <xf numFmtId="0" fontId="26" fillId="6" borderId="51" xfId="0" applyFont="1" applyFill="1" applyBorder="1" applyAlignment="1">
      <alignment horizontal="center"/>
    </xf>
    <xf numFmtId="0" fontId="12" fillId="0" borderId="31" xfId="0" applyFont="1" applyBorder="1" applyAlignment="1">
      <alignment horizontal="center"/>
    </xf>
    <xf numFmtId="0" fontId="12" fillId="0" borderId="30" xfId="0" applyFont="1" applyBorder="1" applyAlignment="1">
      <alignment horizontal="center"/>
    </xf>
    <xf numFmtId="0" fontId="12" fillId="2" borderId="28" xfId="0" applyFont="1" applyFill="1" applyBorder="1" applyAlignment="1" applyProtection="1">
      <alignment horizontal="center"/>
      <protection locked="0"/>
    </xf>
    <xf numFmtId="0" fontId="0" fillId="0" borderId="16" xfId="0" applyFont="1" applyBorder="1" applyAlignment="1">
      <alignment horizontal="center"/>
    </xf>
    <xf numFmtId="0" fontId="0" fillId="0" borderId="1" xfId="0" applyFont="1" applyBorder="1" applyAlignment="1">
      <alignment horizontal="center"/>
    </xf>
    <xf numFmtId="0" fontId="0" fillId="6" borderId="54" xfId="0" applyFont="1" applyFill="1" applyBorder="1" applyAlignment="1" applyProtection="1">
      <alignment horizontal="center"/>
      <protection locked="0"/>
    </xf>
    <xf numFmtId="0" fontId="17" fillId="7" borderId="55" xfId="0" applyFont="1" applyFill="1" applyBorder="1" applyAlignment="1">
      <alignment horizontal="center"/>
    </xf>
    <xf numFmtId="0" fontId="18" fillId="5" borderId="50" xfId="0" applyFont="1" applyFill="1" applyBorder="1"/>
    <xf numFmtId="165" fontId="1" fillId="0" borderId="42" xfId="0" applyNumberFormat="1" applyFont="1" applyBorder="1" applyAlignment="1">
      <alignment horizontal="center"/>
    </xf>
    <xf numFmtId="0" fontId="9" fillId="0" borderId="57" xfId="0" applyFont="1" applyBorder="1" applyAlignment="1">
      <alignment horizontal="center"/>
    </xf>
    <xf numFmtId="0" fontId="16" fillId="4" borderId="14" xfId="0" applyFont="1" applyFill="1" applyBorder="1" applyAlignment="1">
      <alignment horizontal="center"/>
    </xf>
    <xf numFmtId="0" fontId="12" fillId="0" borderId="14" xfId="0" applyFont="1" applyBorder="1" applyAlignment="1">
      <alignment horizontal="center" wrapText="1"/>
    </xf>
    <xf numFmtId="165" fontId="1" fillId="0" borderId="25" xfId="0" applyNumberFormat="1" applyFont="1" applyBorder="1" applyAlignment="1">
      <alignment horizontal="center"/>
    </xf>
    <xf numFmtId="0" fontId="1" fillId="0" borderId="25" xfId="0" applyFont="1" applyBorder="1" applyAlignment="1">
      <alignment horizontal="center"/>
    </xf>
    <xf numFmtId="0" fontId="9" fillId="0" borderId="26" xfId="0" applyFont="1" applyBorder="1" applyAlignment="1">
      <alignment horizontal="center"/>
    </xf>
    <xf numFmtId="0" fontId="1" fillId="0" borderId="30" xfId="0" applyFont="1" applyBorder="1" applyAlignment="1" applyProtection="1">
      <alignment horizontal="center"/>
    </xf>
    <xf numFmtId="0" fontId="1" fillId="0" borderId="27" xfId="0" applyFont="1" applyBorder="1" applyAlignment="1" applyProtection="1">
      <alignment horizontal="center"/>
    </xf>
    <xf numFmtId="0" fontId="28" fillId="0" borderId="0" xfId="2" applyFont="1" applyFill="1" applyBorder="1" applyAlignment="1">
      <alignment horizontal="center"/>
    </xf>
    <xf numFmtId="0" fontId="8" fillId="3" borderId="59" xfId="2" applyFont="1" applyBorder="1" applyAlignment="1">
      <alignment horizontal="center"/>
    </xf>
    <xf numFmtId="0" fontId="8" fillId="3" borderId="60" xfId="2" applyFont="1" applyBorder="1" applyAlignment="1">
      <alignment horizontal="center"/>
    </xf>
    <xf numFmtId="0" fontId="1" fillId="0" borderId="31" xfId="0" applyFont="1" applyBorder="1" applyAlignment="1">
      <alignment horizontal="center"/>
    </xf>
    <xf numFmtId="0" fontId="5" fillId="4" borderId="48" xfId="0" applyFont="1" applyFill="1" applyBorder="1" applyAlignment="1">
      <alignment horizontal="center"/>
    </xf>
    <xf numFmtId="0" fontId="5" fillId="4" borderId="14" xfId="0" applyFont="1" applyFill="1" applyBorder="1" applyAlignment="1">
      <alignment horizontal="center"/>
    </xf>
    <xf numFmtId="0" fontId="11" fillId="0" borderId="0" xfId="0" applyFont="1"/>
    <xf numFmtId="0" fontId="26" fillId="6" borderId="51" xfId="0" applyFont="1" applyFill="1" applyBorder="1" applyAlignment="1" applyProtection="1">
      <alignment horizontal="center"/>
      <protection locked="0"/>
    </xf>
    <xf numFmtId="0" fontId="26" fillId="6" borderId="2" xfId="0" applyFont="1" applyFill="1" applyBorder="1" applyAlignment="1" applyProtection="1">
      <alignment horizontal="center"/>
      <protection locked="0"/>
    </xf>
    <xf numFmtId="0" fontId="26" fillId="0" borderId="51" xfId="0" applyFont="1" applyBorder="1" applyAlignment="1">
      <alignment horizontal="center"/>
    </xf>
    <xf numFmtId="0" fontId="26" fillId="0" borderId="52" xfId="0" applyFont="1" applyBorder="1" applyAlignment="1">
      <alignment horizontal="center"/>
    </xf>
    <xf numFmtId="0" fontId="26" fillId="6" borderId="2" xfId="0" applyFont="1" applyFill="1" applyBorder="1" applyAlignment="1">
      <alignment horizontal="center"/>
    </xf>
    <xf numFmtId="0" fontId="26" fillId="6" borderId="53" xfId="0" applyFont="1" applyFill="1" applyBorder="1" applyAlignment="1">
      <alignment horizontal="center"/>
    </xf>
    <xf numFmtId="0" fontId="26" fillId="0" borderId="2" xfId="0" applyFont="1" applyFill="1" applyBorder="1" applyAlignment="1">
      <alignment horizontal="center"/>
    </xf>
    <xf numFmtId="0" fontId="26" fillId="0" borderId="53" xfId="0" applyFont="1" applyFill="1" applyBorder="1" applyAlignment="1">
      <alignment horizontal="center"/>
    </xf>
    <xf numFmtId="0" fontId="26" fillId="0" borderId="28" xfId="0" applyFont="1" applyBorder="1" applyAlignment="1">
      <alignment horizontal="center"/>
    </xf>
    <xf numFmtId="0" fontId="26" fillId="0" borderId="27" xfId="0" applyFont="1" applyBorder="1" applyAlignment="1">
      <alignment horizontal="center"/>
    </xf>
    <xf numFmtId="0" fontId="11" fillId="9" borderId="22" xfId="0" applyFont="1" applyFill="1" applyBorder="1" applyAlignment="1">
      <alignment horizontal="center"/>
    </xf>
    <xf numFmtId="0" fontId="11" fillId="9" borderId="23" xfId="0" applyFont="1" applyFill="1" applyBorder="1" applyAlignment="1">
      <alignment horizontal="center"/>
    </xf>
    <xf numFmtId="0" fontId="11" fillId="9" borderId="24" xfId="0" applyFont="1" applyFill="1" applyBorder="1" applyAlignment="1">
      <alignment horizontal="center"/>
    </xf>
    <xf numFmtId="0" fontId="12" fillId="0" borderId="20" xfId="0" applyFont="1" applyBorder="1" applyAlignment="1">
      <alignment horizontal="center"/>
    </xf>
    <xf numFmtId="0" fontId="12" fillId="0" borderId="24" xfId="0" applyFont="1" applyBorder="1" applyAlignment="1">
      <alignment horizontal="center"/>
    </xf>
    <xf numFmtId="0" fontId="5" fillId="4" borderId="12" xfId="0" applyFont="1" applyFill="1" applyBorder="1" applyAlignment="1">
      <alignment horizontal="center"/>
    </xf>
    <xf numFmtId="0" fontId="5" fillId="4" borderId="13" xfId="0" applyFont="1" applyFill="1" applyBorder="1" applyAlignment="1">
      <alignment horizontal="center"/>
    </xf>
    <xf numFmtId="0" fontId="0" fillId="0" borderId="31" xfId="0" applyFont="1" applyBorder="1" applyAlignment="1">
      <alignment horizontal="center" vertical="center"/>
    </xf>
    <xf numFmtId="0" fontId="0" fillId="0" borderId="30" xfId="0" applyFont="1" applyBorder="1" applyAlignment="1">
      <alignment horizontal="center" vertical="center"/>
    </xf>
    <xf numFmtId="0" fontId="14" fillId="3" borderId="27" xfId="3" applyFont="1" applyBorder="1" applyAlignment="1">
      <alignment horizontal="center"/>
    </xf>
    <xf numFmtId="0" fontId="14" fillId="3" borderId="26" xfId="3" applyFont="1" applyBorder="1" applyAlignment="1">
      <alignment horizontal="center"/>
    </xf>
    <xf numFmtId="164" fontId="1" fillId="0" borderId="58" xfId="1" applyNumberFormat="1" applyFont="1" applyBorder="1" applyAlignment="1">
      <alignment horizontal="center"/>
    </xf>
    <xf numFmtId="164" fontId="1" fillId="0" borderId="40" xfId="1" applyNumberFormat="1" applyFont="1" applyBorder="1" applyAlignment="1">
      <alignment horizontal="center"/>
    </xf>
    <xf numFmtId="164" fontId="1" fillId="0" borderId="49" xfId="1" applyNumberFormat="1" applyFont="1" applyBorder="1" applyAlignment="1">
      <alignment horizontal="center"/>
    </xf>
    <xf numFmtId="164" fontId="1" fillId="0" borderId="56" xfId="1" applyNumberFormat="1" applyFont="1" applyBorder="1" applyAlignment="1">
      <alignment horizontal="center"/>
    </xf>
    <xf numFmtId="164" fontId="1" fillId="0" borderId="50" xfId="1" applyNumberFormat="1" applyFont="1" applyBorder="1" applyAlignment="1">
      <alignment horizontal="center"/>
    </xf>
    <xf numFmtId="0" fontId="16" fillId="4" borderId="23" xfId="0" applyFont="1" applyFill="1" applyBorder="1" applyAlignment="1">
      <alignment horizontal="center"/>
    </xf>
    <xf numFmtId="0" fontId="0" fillId="0" borderId="23" xfId="0" applyFont="1" applyBorder="1" applyAlignment="1">
      <alignment horizontal="center"/>
    </xf>
    <xf numFmtId="0" fontId="0" fillId="0" borderId="41" xfId="0" applyFont="1" applyBorder="1" applyAlignment="1">
      <alignment horizontal="center"/>
    </xf>
    <xf numFmtId="0" fontId="11" fillId="4" borderId="43" xfId="0" applyFont="1" applyFill="1" applyBorder="1" applyAlignment="1">
      <alignment horizontal="center" vertical="center" wrapText="1"/>
    </xf>
    <xf numFmtId="0" fontId="11" fillId="4" borderId="44" xfId="0" applyFont="1" applyFill="1" applyBorder="1" applyAlignment="1">
      <alignment horizontal="center" vertical="center" wrapText="1"/>
    </xf>
    <xf numFmtId="0" fontId="11" fillId="4" borderId="45" xfId="0" applyFont="1" applyFill="1" applyBorder="1" applyAlignment="1">
      <alignment horizontal="center" vertical="center" wrapText="1"/>
    </xf>
    <xf numFmtId="0" fontId="0" fillId="0" borderId="46" xfId="0" applyFont="1" applyBorder="1" applyAlignment="1">
      <alignment horizontal="center" vertical="center" wrapText="1"/>
    </xf>
    <xf numFmtId="0" fontId="0" fillId="0" borderId="47" xfId="0" applyFont="1" applyBorder="1" applyAlignment="1">
      <alignment horizontal="center" vertical="center" wrapText="1"/>
    </xf>
    <xf numFmtId="0" fontId="0" fillId="0" borderId="48" xfId="0" applyFont="1" applyBorder="1" applyAlignment="1">
      <alignment horizontal="center" vertical="center" wrapText="1"/>
    </xf>
    <xf numFmtId="0" fontId="1" fillId="5" borderId="4" xfId="0" applyFont="1" applyFill="1" applyBorder="1"/>
    <xf numFmtId="0" fontId="1" fillId="5" borderId="50" xfId="0" applyFont="1" applyFill="1" applyBorder="1"/>
    <xf numFmtId="0" fontId="1" fillId="5" borderId="17" xfId="0" applyFont="1" applyFill="1" applyBorder="1"/>
    <xf numFmtId="0" fontId="1" fillId="5" borderId="36" xfId="0" applyFont="1" applyFill="1" applyBorder="1"/>
    <xf numFmtId="0" fontId="20" fillId="8" borderId="22" xfId="0" applyFont="1" applyFill="1" applyBorder="1" applyAlignment="1">
      <alignment horizontal="center"/>
    </xf>
    <xf numFmtId="0" fontId="20" fillId="8" borderId="23" xfId="0" applyFont="1" applyFill="1" applyBorder="1" applyAlignment="1">
      <alignment horizontal="center"/>
    </xf>
    <xf numFmtId="0" fontId="20" fillId="8" borderId="24" xfId="0" applyFont="1" applyFill="1" applyBorder="1" applyAlignment="1">
      <alignment horizontal="center"/>
    </xf>
    <xf numFmtId="0" fontId="11" fillId="4" borderId="18" xfId="0" applyFont="1" applyFill="1" applyBorder="1" applyAlignment="1">
      <alignment horizontal="center"/>
    </xf>
    <xf numFmtId="0" fontId="11" fillId="4" borderId="19" xfId="0" applyFont="1" applyFill="1" applyBorder="1" applyAlignment="1">
      <alignment horizontal="center"/>
    </xf>
    <xf numFmtId="0" fontId="11" fillId="4" borderId="29" xfId="0" applyFont="1" applyFill="1" applyBorder="1" applyAlignment="1">
      <alignment horizontal="center"/>
    </xf>
    <xf numFmtId="0" fontId="11" fillId="6" borderId="0" xfId="0" applyFont="1" applyFill="1" applyBorder="1" applyAlignment="1" applyProtection="1">
      <alignment horizontal="left"/>
      <protection locked="0"/>
    </xf>
    <xf numFmtId="0" fontId="5" fillId="4" borderId="22" xfId="0" applyFont="1" applyFill="1" applyBorder="1" applyAlignment="1">
      <alignment horizontal="center"/>
    </xf>
    <xf numFmtId="0" fontId="5" fillId="4" borderId="23" xfId="0" applyFont="1" applyFill="1" applyBorder="1" applyAlignment="1">
      <alignment horizontal="center"/>
    </xf>
    <xf numFmtId="0" fontId="5" fillId="4" borderId="24" xfId="0" applyFont="1" applyFill="1" applyBorder="1" applyAlignment="1">
      <alignment horizontal="center"/>
    </xf>
    <xf numFmtId="0" fontId="29" fillId="0" borderId="0" xfId="0" applyFont="1" applyAlignment="1">
      <alignment vertical="center"/>
    </xf>
  </cellXfs>
  <cellStyles count="4">
    <cellStyle name="Ausgabe" xfId="2" builtinId="21"/>
    <cellStyle name="Berechnung" xfId="3" builtinId="22"/>
    <cellStyle name="Prozent" xfId="1" builtinId="5"/>
    <cellStyle name="Standard" xfId="0" builtinId="0"/>
  </cellStyles>
  <dxfs count="10">
    <dxf>
      <font>
        <b/>
        <i val="0"/>
        <color theme="6" tint="-0.499984740745262"/>
      </font>
      <fill>
        <patternFill>
          <bgColor theme="6" tint="0.79998168889431442"/>
        </patternFill>
      </fill>
    </dxf>
    <dxf>
      <font>
        <b/>
        <i val="0"/>
        <color rgb="FFC00000"/>
      </font>
      <fill>
        <patternFill>
          <bgColor theme="9" tint="0.79998168889431442"/>
        </patternFill>
      </fill>
    </dxf>
    <dxf>
      <font>
        <b/>
        <i val="0"/>
        <color rgb="FFFF0000"/>
      </font>
      <fill>
        <patternFill>
          <bgColor theme="9" tint="0.79998168889431442"/>
        </patternFill>
      </fill>
    </dxf>
    <dxf>
      <font>
        <b/>
        <i val="0"/>
        <color rgb="FFFF0000"/>
      </font>
      <fill>
        <patternFill>
          <bgColor theme="6" tint="0.79998168889431442"/>
        </patternFill>
      </fill>
    </dxf>
    <dxf>
      <font>
        <b/>
        <i val="0"/>
        <color auto="1"/>
      </font>
      <fill>
        <patternFill>
          <bgColor theme="6" tint="0.79998168889431442"/>
        </patternFill>
      </fill>
    </dxf>
    <dxf>
      <font>
        <b/>
        <i val="0"/>
        <color theme="6" tint="-0.499984740745262"/>
      </font>
      <fill>
        <patternFill>
          <bgColor theme="6" tint="0.79998168889431442"/>
        </patternFill>
      </fill>
    </dxf>
    <dxf>
      <font>
        <b/>
        <i val="0"/>
        <color rgb="FFC00000"/>
      </font>
      <fill>
        <patternFill>
          <bgColor theme="9" tint="0.79998168889431442"/>
        </patternFill>
      </fill>
    </dxf>
    <dxf>
      <font>
        <b/>
        <i val="0"/>
        <color rgb="FFFF0000"/>
      </font>
      <fill>
        <patternFill>
          <bgColor theme="9" tint="0.79998168889431442"/>
        </patternFill>
      </fill>
    </dxf>
    <dxf>
      <font>
        <b/>
        <i val="0"/>
        <color rgb="FFFF0000"/>
      </font>
      <fill>
        <patternFill>
          <bgColor theme="6" tint="0.79998168889431442"/>
        </patternFill>
      </fill>
    </dxf>
    <dxf>
      <font>
        <b/>
        <i val="0"/>
        <color auto="1"/>
      </font>
      <fill>
        <patternFill>
          <bgColor theme="6" tint="0.79998168889431442"/>
        </patternFill>
      </fill>
    </dxf>
  </dxfs>
  <tableStyles count="0" defaultTableStyle="TableStyleMedium9" defaultPivotStyle="PivotStyleLight16"/>
  <colors>
    <mruColors>
      <color rgb="FFFFFF99"/>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drawing1.xml><?xml version="1.0" encoding="utf-8"?>
<xdr:wsDr xmlns:xdr="http://schemas.openxmlformats.org/drawingml/2006/spreadsheetDrawing" xmlns:a="http://schemas.openxmlformats.org/drawingml/2006/main">
  <xdr:oneCellAnchor>
    <xdr:from>
      <xdr:col>0</xdr:col>
      <xdr:colOff>264969</xdr:colOff>
      <xdr:row>30</xdr:row>
      <xdr:rowOff>17749</xdr:rowOff>
    </xdr:from>
    <xdr:ext cx="8496300" cy="3600450"/>
    <xdr:sp macro="" textlink="">
      <xdr:nvSpPr>
        <xdr:cNvPr id="2" name="Textfeld 1"/>
        <xdr:cNvSpPr txBox="1"/>
      </xdr:nvSpPr>
      <xdr:spPr>
        <a:xfrm>
          <a:off x="264969" y="7756812"/>
          <a:ext cx="8496300" cy="3600450"/>
        </a:xfrm>
        <a:prstGeom prst="rect">
          <a:avLst/>
        </a:prstGeom>
        <a:noFill/>
        <a:ln w="3175">
          <a:solidFill>
            <a:schemeClr val="tx1"/>
          </a:solidFill>
          <a:prstDash val="solid"/>
        </a:ln>
      </xdr:spPr>
      <xdr:style>
        <a:lnRef idx="0">
          <a:scrgbClr r="0" g="0" b="0"/>
        </a:lnRef>
        <a:fillRef idx="0">
          <a:scrgbClr r="0" g="0" b="0"/>
        </a:fillRef>
        <a:effectRef idx="0">
          <a:scrgbClr r="0" g="0" b="0"/>
        </a:effectRef>
        <a:fontRef idx="minor">
          <a:schemeClr val="tx1"/>
        </a:fontRef>
      </xdr:style>
      <xdr:txBody>
        <a:bodyPr vertOverflow="clip" wrap="square" rtlCol="0" anchor="t">
          <a:noAutofit/>
        </a:bodyPr>
        <a:lstStyle/>
        <a:p>
          <a:pPr lvl="0" algn="l"/>
          <a:r>
            <a:rPr lang="de-DE" sz="1100" b="1">
              <a:solidFill>
                <a:schemeClr val="tx1"/>
              </a:solidFill>
              <a:latin typeface="+mn-lt"/>
              <a:ea typeface="+mn-ea"/>
              <a:cs typeface="+mn-cs"/>
            </a:rPr>
            <a:t>Erprobungsverordnung § 5 - Gewichtung der Prüfungsbereiche, Bestehen der Prüfung </a:t>
          </a:r>
          <a:r>
            <a:rPr lang="de-DE" sz="1100">
              <a:solidFill>
                <a:schemeClr val="tx1"/>
              </a:solidFill>
              <a:latin typeface="+mn-lt"/>
              <a:ea typeface="+mn-ea"/>
              <a:cs typeface="+mn-cs"/>
            </a:rPr>
            <a:t>- (Auszug)</a:t>
          </a:r>
        </a:p>
        <a:p>
          <a:pPr lvl="0"/>
          <a:endParaRPr lang="de-DE" sz="1100">
            <a:solidFill>
              <a:schemeClr val="tx1"/>
            </a:solidFill>
            <a:latin typeface="+mn-lt"/>
            <a:ea typeface="+mn-ea"/>
            <a:cs typeface="+mn-cs"/>
          </a:endParaRPr>
        </a:p>
        <a:p>
          <a:pPr lvl="0"/>
          <a:r>
            <a:rPr lang="de-DE" sz="1100">
              <a:solidFill>
                <a:schemeClr val="tx1"/>
              </a:solidFill>
              <a:latin typeface="+mn-lt"/>
              <a:ea typeface="+mn-ea"/>
              <a:cs typeface="+mn-cs"/>
            </a:rPr>
            <a:t>(1)  Die Prüfungsbereiche sind wie folgt zu gewichten:</a:t>
          </a:r>
          <a:endParaRPr lang="de-DE" sz="900">
            <a:solidFill>
              <a:schemeClr val="tx1"/>
            </a:solidFill>
            <a:latin typeface="+mn-lt"/>
            <a:ea typeface="+mn-ea"/>
            <a:cs typeface="+mn-cs"/>
          </a:endParaRPr>
        </a:p>
        <a:p>
          <a:r>
            <a:rPr lang="de-DE" sz="1100" baseline="0">
              <a:solidFill>
                <a:schemeClr val="tx1"/>
              </a:solidFill>
              <a:latin typeface="+mn-lt"/>
              <a:ea typeface="+mn-ea"/>
              <a:cs typeface="+mn-cs"/>
            </a:rPr>
            <a:t>     </a:t>
          </a:r>
          <a:r>
            <a:rPr lang="de-DE" sz="1100">
              <a:solidFill>
                <a:schemeClr val="tx1"/>
              </a:solidFill>
              <a:latin typeface="+mn-lt"/>
              <a:ea typeface="+mn-ea"/>
              <a:cs typeface="+mn-cs"/>
            </a:rPr>
            <a:t>1.</a:t>
          </a:r>
          <a:r>
            <a:rPr lang="de-DE" sz="1100" baseline="0">
              <a:solidFill>
                <a:schemeClr val="tx1"/>
              </a:solidFill>
              <a:latin typeface="+mn-lt"/>
              <a:ea typeface="+mn-ea"/>
              <a:cs typeface="+mn-cs"/>
            </a:rPr>
            <a:t> I</a:t>
          </a:r>
          <a:r>
            <a:rPr lang="de-DE" sz="1100">
              <a:solidFill>
                <a:schemeClr val="tx1"/>
              </a:solidFill>
              <a:latin typeface="+mn-lt"/>
              <a:ea typeface="+mn-ea"/>
              <a:cs typeface="+mn-cs"/>
            </a:rPr>
            <a:t>nformationstechnisches Büromanagement mit 25 Prozent,</a:t>
          </a:r>
          <a:endParaRPr lang="de-DE" sz="900">
            <a:solidFill>
              <a:schemeClr val="tx1"/>
            </a:solidFill>
            <a:latin typeface="+mn-lt"/>
            <a:ea typeface="+mn-ea"/>
            <a:cs typeface="+mn-cs"/>
          </a:endParaRPr>
        </a:p>
        <a:p>
          <a:r>
            <a:rPr lang="de-DE" sz="1100">
              <a:solidFill>
                <a:schemeClr val="tx1"/>
              </a:solidFill>
              <a:latin typeface="+mn-lt"/>
              <a:ea typeface="+mn-ea"/>
              <a:cs typeface="+mn-cs"/>
            </a:rPr>
            <a:t>     2. Kundenbeziehungsprozesse mit 30 Prozent,</a:t>
          </a:r>
          <a:endParaRPr lang="de-DE" sz="900">
            <a:solidFill>
              <a:schemeClr val="tx1"/>
            </a:solidFill>
            <a:latin typeface="+mn-lt"/>
            <a:ea typeface="+mn-ea"/>
            <a:cs typeface="+mn-cs"/>
          </a:endParaRPr>
        </a:p>
        <a:p>
          <a:r>
            <a:rPr lang="de-DE" sz="1100">
              <a:solidFill>
                <a:schemeClr val="tx1"/>
              </a:solidFill>
              <a:latin typeface="+mn-lt"/>
              <a:ea typeface="+mn-ea"/>
              <a:cs typeface="+mn-cs"/>
            </a:rPr>
            <a:t>     3. Fachaufgabe in der Wahlqualifikation mit 35 Prozent,</a:t>
          </a:r>
          <a:endParaRPr lang="de-DE" sz="900">
            <a:solidFill>
              <a:schemeClr val="tx1"/>
            </a:solidFill>
            <a:latin typeface="+mn-lt"/>
            <a:ea typeface="+mn-ea"/>
            <a:cs typeface="+mn-cs"/>
          </a:endParaRPr>
        </a:p>
        <a:p>
          <a:r>
            <a:rPr lang="de-DE" sz="1100">
              <a:solidFill>
                <a:schemeClr val="tx1"/>
              </a:solidFill>
              <a:latin typeface="+mn-lt"/>
              <a:ea typeface="+mn-ea"/>
              <a:cs typeface="+mn-cs"/>
            </a:rPr>
            <a:t>     4. Wirtschafts- und Sozialkunde mit 10 Prozent.</a:t>
          </a:r>
          <a:endParaRPr lang="de-DE" sz="900">
            <a:solidFill>
              <a:schemeClr val="tx1"/>
            </a:solidFill>
            <a:latin typeface="+mn-lt"/>
            <a:ea typeface="+mn-ea"/>
            <a:cs typeface="+mn-cs"/>
          </a:endParaRPr>
        </a:p>
        <a:p>
          <a:pPr lvl="0"/>
          <a:endParaRPr lang="de-DE" sz="1100">
            <a:solidFill>
              <a:schemeClr val="tx1"/>
            </a:solidFill>
            <a:latin typeface="+mn-lt"/>
            <a:ea typeface="+mn-ea"/>
            <a:cs typeface="+mn-cs"/>
          </a:endParaRPr>
        </a:p>
        <a:p>
          <a:pPr lvl="0"/>
          <a:r>
            <a:rPr lang="de-DE" sz="1100">
              <a:solidFill>
                <a:schemeClr val="tx1"/>
              </a:solidFill>
              <a:latin typeface="+mn-lt"/>
              <a:ea typeface="+mn-ea"/>
              <a:cs typeface="+mn-cs"/>
            </a:rPr>
            <a:t>(2) Die Abschlussprüfung ist bestanden, wenn die Leistungen wie folgt bewertet worden sind: </a:t>
          </a:r>
          <a:endParaRPr lang="de-DE" sz="900">
            <a:solidFill>
              <a:schemeClr val="tx1"/>
            </a:solidFill>
            <a:latin typeface="+mn-lt"/>
            <a:ea typeface="+mn-ea"/>
            <a:cs typeface="+mn-cs"/>
          </a:endParaRPr>
        </a:p>
        <a:p>
          <a:r>
            <a:rPr lang="de-DE" sz="1100">
              <a:solidFill>
                <a:schemeClr val="tx1"/>
              </a:solidFill>
              <a:latin typeface="+mn-lt"/>
              <a:ea typeface="+mn-ea"/>
              <a:cs typeface="+mn-cs"/>
            </a:rPr>
            <a:t>    1. im Gesamtergebnis von Teil 1 und Teil 2 der Abschlussprüfung mit mindestens „ausreichend“,</a:t>
          </a:r>
          <a:endParaRPr lang="de-DE" sz="900">
            <a:solidFill>
              <a:schemeClr val="tx1"/>
            </a:solidFill>
            <a:latin typeface="+mn-lt"/>
            <a:ea typeface="+mn-ea"/>
            <a:cs typeface="+mn-cs"/>
          </a:endParaRPr>
        </a:p>
        <a:p>
          <a:r>
            <a:rPr lang="de-DE" sz="1100">
              <a:solidFill>
                <a:schemeClr val="tx1"/>
              </a:solidFill>
              <a:latin typeface="+mn-lt"/>
              <a:ea typeface="+mn-ea"/>
              <a:cs typeface="+mn-cs"/>
            </a:rPr>
            <a:t>    2. im Ergebnis von Teil 2 der Abschlussprüfung mit mindestens „ausreichend“,</a:t>
          </a:r>
          <a:endParaRPr lang="de-DE" sz="900">
            <a:solidFill>
              <a:schemeClr val="tx1"/>
            </a:solidFill>
            <a:latin typeface="+mn-lt"/>
            <a:ea typeface="+mn-ea"/>
            <a:cs typeface="+mn-cs"/>
          </a:endParaRPr>
        </a:p>
        <a:p>
          <a:r>
            <a:rPr lang="de-DE" sz="1100">
              <a:solidFill>
                <a:schemeClr val="tx1"/>
              </a:solidFill>
              <a:latin typeface="+mn-lt"/>
              <a:ea typeface="+mn-ea"/>
              <a:cs typeface="+mn-cs"/>
            </a:rPr>
            <a:t>    3. in mindestens zwei Prüfungsbereichen von Teil 2 der Abschlussprüfung mit mindestens „ausreichend“ und</a:t>
          </a:r>
          <a:endParaRPr lang="de-DE" sz="900">
            <a:solidFill>
              <a:schemeClr val="tx1"/>
            </a:solidFill>
            <a:latin typeface="+mn-lt"/>
            <a:ea typeface="+mn-ea"/>
            <a:cs typeface="+mn-cs"/>
          </a:endParaRPr>
        </a:p>
        <a:p>
          <a:r>
            <a:rPr lang="de-DE" sz="1100">
              <a:solidFill>
                <a:schemeClr val="tx1"/>
              </a:solidFill>
              <a:latin typeface="+mn-lt"/>
              <a:ea typeface="+mn-ea"/>
              <a:cs typeface="+mn-cs"/>
            </a:rPr>
            <a:t>    4. in keinem Prüfungsbereich von Teil 2 der Abschlussprüfung mit „ungenügend“.</a:t>
          </a:r>
          <a:endParaRPr lang="de-DE" sz="900">
            <a:solidFill>
              <a:schemeClr val="tx1"/>
            </a:solidFill>
            <a:latin typeface="+mn-lt"/>
            <a:ea typeface="+mn-ea"/>
            <a:cs typeface="+mn-cs"/>
          </a:endParaRPr>
        </a:p>
        <a:p>
          <a:pPr lvl="0"/>
          <a:endParaRPr lang="de-DE" sz="1100">
            <a:solidFill>
              <a:schemeClr val="tx1"/>
            </a:solidFill>
            <a:latin typeface="+mn-lt"/>
            <a:ea typeface="+mn-ea"/>
            <a:cs typeface="+mn-cs"/>
          </a:endParaRPr>
        </a:p>
        <a:p>
          <a:pPr lvl="0"/>
          <a:r>
            <a:rPr lang="de-DE" sz="1100">
              <a:solidFill>
                <a:schemeClr val="tx1"/>
              </a:solidFill>
              <a:latin typeface="+mn-lt"/>
              <a:ea typeface="+mn-ea"/>
              <a:cs typeface="+mn-cs"/>
            </a:rPr>
            <a:t>(3) Auf Antrag des Prüflings ist die Prüfung in einem der Prüfungsbereiche „Kundenbeziehungsprozesse“ oder „Wirtschafts- und Sozialkunde“ </a:t>
          </a:r>
          <a:br>
            <a:rPr lang="de-DE" sz="1100">
              <a:solidFill>
                <a:schemeClr val="tx1"/>
              </a:solidFill>
              <a:latin typeface="+mn-lt"/>
              <a:ea typeface="+mn-ea"/>
              <a:cs typeface="+mn-cs"/>
            </a:rPr>
          </a:br>
          <a:r>
            <a:rPr lang="de-DE" sz="1100">
              <a:solidFill>
                <a:schemeClr val="tx1"/>
              </a:solidFill>
              <a:latin typeface="+mn-lt"/>
              <a:ea typeface="+mn-ea"/>
              <a:cs typeface="+mn-cs"/>
            </a:rPr>
            <a:t>     durch eine mündliche Prüfung von etwa 15 Minuten zu ergänzen, wenn </a:t>
          </a:r>
          <a:endParaRPr lang="de-DE" sz="900">
            <a:solidFill>
              <a:schemeClr val="tx1"/>
            </a:solidFill>
            <a:latin typeface="+mn-lt"/>
            <a:ea typeface="+mn-ea"/>
            <a:cs typeface="+mn-cs"/>
          </a:endParaRPr>
        </a:p>
        <a:p>
          <a:r>
            <a:rPr lang="de-DE" sz="1100">
              <a:solidFill>
                <a:schemeClr val="tx1"/>
              </a:solidFill>
              <a:latin typeface="+mn-lt"/>
              <a:ea typeface="+mn-ea"/>
              <a:cs typeface="+mn-cs"/>
            </a:rPr>
            <a:t>     1. einer der beiden Prüfungsbereiche schlechter als „ausreichend“ bewertet worden ist und</a:t>
          </a:r>
          <a:endParaRPr lang="de-DE" sz="900">
            <a:solidFill>
              <a:schemeClr val="tx1"/>
            </a:solidFill>
            <a:latin typeface="+mn-lt"/>
            <a:ea typeface="+mn-ea"/>
            <a:cs typeface="+mn-cs"/>
          </a:endParaRPr>
        </a:p>
        <a:p>
          <a:r>
            <a:rPr lang="de-DE" sz="1100">
              <a:solidFill>
                <a:schemeClr val="tx1"/>
              </a:solidFill>
              <a:latin typeface="+mn-lt"/>
              <a:ea typeface="+mn-ea"/>
              <a:cs typeface="+mn-cs"/>
            </a:rPr>
            <a:t>     2. die mündliche Ergänzungsprüfung für das Bestehen der Abschlussprüfung den Ausschlag geben kann. </a:t>
          </a:r>
          <a:endParaRPr lang="de-DE" sz="900">
            <a:solidFill>
              <a:schemeClr val="tx1"/>
            </a:solidFill>
            <a:latin typeface="+mn-lt"/>
            <a:ea typeface="+mn-ea"/>
            <a:cs typeface="+mn-cs"/>
          </a:endParaRPr>
        </a:p>
        <a:p>
          <a:r>
            <a:rPr lang="de-DE" sz="1100">
              <a:solidFill>
                <a:schemeClr val="tx1"/>
              </a:solidFill>
              <a:latin typeface="+mn-lt"/>
              <a:ea typeface="+mn-ea"/>
              <a:cs typeface="+mn-cs"/>
            </a:rPr>
            <a:t>     Bei der Ermittlung des Ergebnisses für diesen Prüfungsbereich sind das bisherige Ergebnis und das Ergebnis der mündlichen Ergänzungsprüfung </a:t>
          </a:r>
          <a:br>
            <a:rPr lang="de-DE" sz="1100">
              <a:solidFill>
                <a:schemeClr val="tx1"/>
              </a:solidFill>
              <a:latin typeface="+mn-lt"/>
              <a:ea typeface="+mn-ea"/>
              <a:cs typeface="+mn-cs"/>
            </a:rPr>
          </a:br>
          <a:r>
            <a:rPr lang="de-DE" sz="1100">
              <a:solidFill>
                <a:schemeClr val="tx1"/>
              </a:solidFill>
              <a:latin typeface="+mn-lt"/>
              <a:ea typeface="+mn-ea"/>
              <a:cs typeface="+mn-cs"/>
            </a:rPr>
            <a:t>     </a:t>
          </a:r>
          <a:r>
            <a:rPr lang="de-DE" sz="1100" b="1">
              <a:solidFill>
                <a:schemeClr val="tx1"/>
              </a:solidFill>
              <a:latin typeface="+mn-lt"/>
              <a:ea typeface="+mn-ea"/>
              <a:cs typeface="+mn-cs"/>
            </a:rPr>
            <a:t>im Verhältnis 2:1</a:t>
          </a:r>
          <a:r>
            <a:rPr lang="de-DE" sz="1100">
              <a:solidFill>
                <a:schemeClr val="tx1"/>
              </a:solidFill>
              <a:latin typeface="+mn-lt"/>
              <a:ea typeface="+mn-ea"/>
              <a:cs typeface="+mn-cs"/>
            </a:rPr>
            <a:t> zu gewichten.</a:t>
          </a:r>
          <a:endParaRPr lang="de-DE" sz="900">
            <a:solidFill>
              <a:schemeClr val="tx1"/>
            </a:solidFill>
            <a:latin typeface="+mn-lt"/>
            <a:ea typeface="+mn-ea"/>
            <a:cs typeface="+mn-cs"/>
          </a:endParaRPr>
        </a:p>
        <a:p>
          <a:endParaRPr lang="de-DE" sz="1100"/>
        </a:p>
      </xdr:txBody>
    </xdr:sp>
    <xdr:clientData/>
  </xdr:oneCellAnchor>
  <xdr:twoCellAnchor>
    <xdr:from>
      <xdr:col>14</xdr:col>
      <xdr:colOff>34637</xdr:colOff>
      <xdr:row>9</xdr:row>
      <xdr:rowOff>95249</xdr:rowOff>
    </xdr:from>
    <xdr:to>
      <xdr:col>14</xdr:col>
      <xdr:colOff>173182</xdr:colOff>
      <xdr:row>10</xdr:row>
      <xdr:rowOff>147203</xdr:rowOff>
    </xdr:to>
    <xdr:sp macro="" textlink="">
      <xdr:nvSpPr>
        <xdr:cNvPr id="21" name="Geschweifte Klammer rechts 20"/>
        <xdr:cNvSpPr/>
      </xdr:nvSpPr>
      <xdr:spPr>
        <a:xfrm>
          <a:off x="9776114" y="1939635"/>
          <a:ext cx="138545" cy="233795"/>
        </a:xfrm>
        <a:prstGeom prst="rightBrace">
          <a:avLst>
            <a:gd name="adj1" fmla="val 8333"/>
            <a:gd name="adj2" fmla="val 50000"/>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lang="de-DE" sz="1100"/>
        </a:p>
      </xdr:txBody>
    </xdr:sp>
    <xdr:clientData/>
  </xdr:twoCellAnchor>
  <xdr:twoCellAnchor>
    <xdr:from>
      <xdr:col>11</xdr:col>
      <xdr:colOff>270596</xdr:colOff>
      <xdr:row>10</xdr:row>
      <xdr:rowOff>21646</xdr:rowOff>
    </xdr:from>
    <xdr:to>
      <xdr:col>14</xdr:col>
      <xdr:colOff>198540</xdr:colOff>
      <xdr:row>21</xdr:row>
      <xdr:rowOff>86590</xdr:rowOff>
    </xdr:to>
    <xdr:grpSp>
      <xdr:nvGrpSpPr>
        <xdr:cNvPr id="7" name="Gruppieren 6"/>
        <xdr:cNvGrpSpPr/>
      </xdr:nvGrpSpPr>
      <xdr:grpSpPr>
        <a:xfrm>
          <a:off x="9102869" y="2500311"/>
          <a:ext cx="1843768" cy="2208069"/>
          <a:chOff x="8361589" y="2247928"/>
          <a:chExt cx="1843768" cy="1786590"/>
        </a:xfrm>
      </xdr:grpSpPr>
      <xdr:cxnSp macro="">
        <xdr:nvCxnSpPr>
          <xdr:cNvPr id="8" name="Gerade Verbindung 7"/>
          <xdr:cNvCxnSpPr/>
        </xdr:nvCxnSpPr>
        <xdr:spPr>
          <a:xfrm>
            <a:off x="10192591" y="2247928"/>
            <a:ext cx="5963" cy="1786590"/>
          </a:xfrm>
          <a:prstGeom prst="line">
            <a:avLst/>
          </a:prstGeom>
        </xdr:spPr>
        <xdr:style>
          <a:lnRef idx="2">
            <a:schemeClr val="dk1"/>
          </a:lnRef>
          <a:fillRef idx="0">
            <a:schemeClr val="dk1"/>
          </a:fillRef>
          <a:effectRef idx="1">
            <a:schemeClr val="dk1"/>
          </a:effectRef>
          <a:fontRef idx="minor">
            <a:schemeClr val="tx1"/>
          </a:fontRef>
        </xdr:style>
      </xdr:cxnSp>
      <xdr:cxnSp macro="">
        <xdr:nvCxnSpPr>
          <xdr:cNvPr id="9" name="Gerade Verbindung mit Pfeil 8"/>
          <xdr:cNvCxnSpPr/>
        </xdr:nvCxnSpPr>
        <xdr:spPr>
          <a:xfrm flipH="1" flipV="1">
            <a:off x="8361589" y="4034517"/>
            <a:ext cx="1843768" cy="1"/>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wsDr>
</file>

<file path=xl/drawings/drawing2.xml><?xml version="1.0" encoding="utf-8"?>
<xdr:wsDr xmlns:xdr="http://schemas.openxmlformats.org/drawingml/2006/spreadsheetDrawing" xmlns:a="http://schemas.openxmlformats.org/drawingml/2006/main">
  <xdr:twoCellAnchor>
    <xdr:from>
      <xdr:col>14</xdr:col>
      <xdr:colOff>34637</xdr:colOff>
      <xdr:row>7</xdr:row>
      <xdr:rowOff>95249</xdr:rowOff>
    </xdr:from>
    <xdr:to>
      <xdr:col>14</xdr:col>
      <xdr:colOff>173182</xdr:colOff>
      <xdr:row>8</xdr:row>
      <xdr:rowOff>147203</xdr:rowOff>
    </xdr:to>
    <xdr:sp macro="" textlink="">
      <xdr:nvSpPr>
        <xdr:cNvPr id="3" name="Geschweifte Klammer rechts 2"/>
        <xdr:cNvSpPr/>
      </xdr:nvSpPr>
      <xdr:spPr>
        <a:xfrm>
          <a:off x="10788362" y="2000249"/>
          <a:ext cx="138545" cy="242454"/>
        </a:xfrm>
        <a:prstGeom prst="rightBrace">
          <a:avLst>
            <a:gd name="adj1" fmla="val 8333"/>
            <a:gd name="adj2" fmla="val 50000"/>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rtlCol="0" anchor="ctr"/>
        <a:lstStyle/>
        <a:p>
          <a:pPr algn="ctr"/>
          <a:endParaRPr lang="de-DE" sz="1100"/>
        </a:p>
      </xdr:txBody>
    </xdr:sp>
    <xdr:clientData/>
  </xdr:twoCellAnchor>
  <xdr:twoCellAnchor>
    <xdr:from>
      <xdr:col>11</xdr:col>
      <xdr:colOff>270596</xdr:colOff>
      <xdr:row>8</xdr:row>
      <xdr:rowOff>21646</xdr:rowOff>
    </xdr:from>
    <xdr:to>
      <xdr:col>14</xdr:col>
      <xdr:colOff>198540</xdr:colOff>
      <xdr:row>18</xdr:row>
      <xdr:rowOff>86590</xdr:rowOff>
    </xdr:to>
    <xdr:grpSp>
      <xdr:nvGrpSpPr>
        <xdr:cNvPr id="4" name="Gruppieren 3"/>
        <xdr:cNvGrpSpPr/>
      </xdr:nvGrpSpPr>
      <xdr:grpSpPr>
        <a:xfrm>
          <a:off x="9116940" y="2129052"/>
          <a:ext cx="1844850" cy="2053288"/>
          <a:chOff x="8361589" y="2247928"/>
          <a:chExt cx="1843768" cy="1786590"/>
        </a:xfrm>
      </xdr:grpSpPr>
      <xdr:cxnSp macro="">
        <xdr:nvCxnSpPr>
          <xdr:cNvPr id="5" name="Gerade Verbindung 4"/>
          <xdr:cNvCxnSpPr/>
        </xdr:nvCxnSpPr>
        <xdr:spPr>
          <a:xfrm>
            <a:off x="10192591" y="2247928"/>
            <a:ext cx="5963" cy="1786590"/>
          </a:xfrm>
          <a:prstGeom prst="line">
            <a:avLst/>
          </a:prstGeom>
        </xdr:spPr>
        <xdr:style>
          <a:lnRef idx="2">
            <a:schemeClr val="dk1"/>
          </a:lnRef>
          <a:fillRef idx="0">
            <a:schemeClr val="dk1"/>
          </a:fillRef>
          <a:effectRef idx="1">
            <a:schemeClr val="dk1"/>
          </a:effectRef>
          <a:fontRef idx="minor">
            <a:schemeClr val="tx1"/>
          </a:fontRef>
        </xdr:style>
      </xdr:cxnSp>
      <xdr:cxnSp macro="">
        <xdr:nvCxnSpPr>
          <xdr:cNvPr id="6" name="Gerade Verbindung mit Pfeil 5"/>
          <xdr:cNvCxnSpPr/>
        </xdr:nvCxnSpPr>
        <xdr:spPr>
          <a:xfrm flipH="1" flipV="1">
            <a:off x="8361589" y="4034517"/>
            <a:ext cx="1843768" cy="1"/>
          </a:xfrm>
          <a:prstGeom prst="straightConnector1">
            <a:avLst/>
          </a:prstGeom>
          <a:ln>
            <a:tailEnd type="arrow"/>
          </a:ln>
        </xdr:spPr>
        <xdr:style>
          <a:lnRef idx="2">
            <a:schemeClr val="dk1"/>
          </a:lnRef>
          <a:fillRef idx="0">
            <a:schemeClr val="dk1"/>
          </a:fillRef>
          <a:effectRef idx="1">
            <a:schemeClr val="dk1"/>
          </a:effectRef>
          <a:fontRef idx="minor">
            <a:schemeClr val="tx1"/>
          </a:fontRef>
        </xdr:style>
      </xdr:cxnSp>
    </xdr:grpSp>
    <xdr:clientData/>
  </xdr:twoCellAnchor>
  <xdr:twoCellAnchor>
    <xdr:from>
      <xdr:col>0</xdr:col>
      <xdr:colOff>173182</xdr:colOff>
      <xdr:row>22</xdr:row>
      <xdr:rowOff>64944</xdr:rowOff>
    </xdr:from>
    <xdr:to>
      <xdr:col>14</xdr:col>
      <xdr:colOff>225800</xdr:colOff>
      <xdr:row>35</xdr:row>
      <xdr:rowOff>145820</xdr:rowOff>
    </xdr:to>
    <xdr:sp macro="" textlink="">
      <xdr:nvSpPr>
        <xdr:cNvPr id="8" name="Textfeld 6"/>
        <xdr:cNvSpPr txBox="1"/>
      </xdr:nvSpPr>
      <xdr:spPr>
        <a:xfrm>
          <a:off x="173182" y="4881563"/>
          <a:ext cx="10800715" cy="2613660"/>
        </a:xfrm>
        <a:prstGeom prst="rect">
          <a:avLst/>
        </a:prstGeom>
        <a:solidFill>
          <a:srgbClr val="FFFF99"/>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wrap="square" rtlCol="0" anchor="t"/>
        <a:lstStyle/>
        <a:p>
          <a:pPr>
            <a:spcAft>
              <a:spcPts val="0"/>
            </a:spcAft>
          </a:pPr>
          <a:r>
            <a:rPr lang="de-DE" sz="1000" b="1">
              <a:solidFill>
                <a:srgbClr val="000000"/>
              </a:solidFill>
              <a:effectLst/>
              <a:ea typeface="Times New Roman"/>
              <a:cs typeface="Times New Roman"/>
            </a:rPr>
            <a:t>Ausgewählte (kuriose) Fallbeispiele zum Selbertesten</a:t>
          </a:r>
          <a:br>
            <a:rPr lang="de-DE" sz="1000" b="1">
              <a:solidFill>
                <a:srgbClr val="000000"/>
              </a:solidFill>
              <a:effectLst/>
              <a:ea typeface="Times New Roman"/>
              <a:cs typeface="Times New Roman"/>
            </a:rPr>
          </a:br>
          <a:endParaRPr lang="de-DE" sz="1200">
            <a:effectLst/>
            <a:latin typeface="Times New Roman"/>
            <a:ea typeface="Times New Roman"/>
          </a:endParaRPr>
        </a:p>
        <a:p>
          <a:pPr>
            <a:spcAft>
              <a:spcPts val="0"/>
            </a:spcAft>
          </a:pPr>
          <a:r>
            <a:rPr lang="de-DE" sz="1000" b="1">
              <a:solidFill>
                <a:srgbClr val="000000"/>
              </a:solidFill>
              <a:effectLst/>
              <a:ea typeface="Times New Roman"/>
              <a:cs typeface="Times New Roman"/>
            </a:rPr>
            <a:t>1. Fall (siehe Tabelleneintrag):</a:t>
          </a:r>
          <a:r>
            <a:rPr lang="de-DE" sz="1000">
              <a:solidFill>
                <a:srgbClr val="000000"/>
              </a:solidFill>
              <a:effectLst/>
              <a:ea typeface="Times New Roman"/>
              <a:cs typeface="Times New Roman"/>
            </a:rPr>
            <a:t> Im Teil 2 sind alle Prüfungsbereiche mit ausreichend (50 Punkte) bestanden worden, im Teil 1 ist die Leistung jedoch mangelhaft (45 Punkte oder schlechter). Die Prüfung ist </a:t>
          </a:r>
          <a:r>
            <a:rPr lang="de-DE" sz="1000" b="1">
              <a:solidFill>
                <a:srgbClr val="000000"/>
              </a:solidFill>
              <a:effectLst/>
              <a:ea typeface="Times New Roman"/>
              <a:cs typeface="Times New Roman"/>
            </a:rPr>
            <a:t>nicht bestanden</a:t>
          </a:r>
          <a:r>
            <a:rPr lang="de-DE" sz="1000">
              <a:solidFill>
                <a:srgbClr val="000000"/>
              </a:solidFill>
              <a:effectLst/>
              <a:ea typeface="Times New Roman"/>
              <a:cs typeface="Times New Roman"/>
            </a:rPr>
            <a:t> und eine </a:t>
          </a:r>
          <a:r>
            <a:rPr lang="de-DE" sz="1000" b="1">
              <a:solidFill>
                <a:srgbClr val="000000"/>
              </a:solidFill>
              <a:effectLst/>
              <a:ea typeface="Times New Roman"/>
              <a:cs typeface="Times New Roman"/>
            </a:rPr>
            <a:t>Ergänzungsprüfung</a:t>
          </a:r>
          <a:r>
            <a:rPr lang="de-DE" sz="1000">
              <a:solidFill>
                <a:srgbClr val="000000"/>
              </a:solidFill>
              <a:effectLst/>
              <a:ea typeface="Times New Roman"/>
              <a:cs typeface="Times New Roman"/>
            </a:rPr>
            <a:t> ist </a:t>
          </a:r>
          <a:r>
            <a:rPr lang="de-DE" sz="1000" b="1">
              <a:solidFill>
                <a:srgbClr val="000000"/>
              </a:solidFill>
              <a:effectLst/>
              <a:ea typeface="Times New Roman"/>
              <a:cs typeface="Times New Roman"/>
            </a:rPr>
            <a:t>nicht möglich</a:t>
          </a:r>
          <a:r>
            <a:rPr lang="de-DE" sz="1000">
              <a:solidFill>
                <a:srgbClr val="000000"/>
              </a:solidFill>
              <a:effectLst/>
              <a:ea typeface="Times New Roman"/>
              <a:cs typeface="Times New Roman"/>
            </a:rPr>
            <a:t>, da in den beiden schriftlichen Prüfungsbereichen des Teils  2 die Leistung ausreichend ist. Sollte die Prüfungsleistung im Teil 1 allerdings bei</a:t>
          </a:r>
          <a:r>
            <a:rPr lang="de-DE" sz="1000" b="1">
              <a:solidFill>
                <a:srgbClr val="000000"/>
              </a:solidFill>
              <a:effectLst/>
              <a:ea typeface="Times New Roman"/>
              <a:cs typeface="Times New Roman"/>
            </a:rPr>
            <a:t> 48 Punkten (Grenzwert) liegen,</a:t>
          </a:r>
          <a:r>
            <a:rPr lang="de-DE" sz="1000">
              <a:solidFill>
                <a:srgbClr val="000000"/>
              </a:solidFill>
              <a:effectLst/>
              <a:ea typeface="Times New Roman"/>
              <a:cs typeface="Times New Roman"/>
            </a:rPr>
            <a:t> ist ein Bestehen der Prüfung noch möglich! </a:t>
          </a:r>
          <a:br>
            <a:rPr lang="de-DE" sz="1000">
              <a:solidFill>
                <a:srgbClr val="000000"/>
              </a:solidFill>
              <a:effectLst/>
              <a:ea typeface="Times New Roman"/>
              <a:cs typeface="Times New Roman"/>
            </a:rPr>
          </a:br>
          <a:endParaRPr lang="de-DE" sz="1200">
            <a:effectLst/>
            <a:latin typeface="Times New Roman"/>
            <a:ea typeface="Times New Roman"/>
          </a:endParaRPr>
        </a:p>
        <a:p>
          <a:pPr>
            <a:spcAft>
              <a:spcPts val="0"/>
            </a:spcAft>
          </a:pPr>
          <a:r>
            <a:rPr lang="de-DE" sz="1000" b="1">
              <a:solidFill>
                <a:srgbClr val="000000"/>
              </a:solidFill>
              <a:effectLst/>
              <a:ea typeface="Times New Roman"/>
              <a:cs typeface="Times New Roman"/>
            </a:rPr>
            <a:t>2. Fall: </a:t>
          </a:r>
          <a:r>
            <a:rPr lang="de-DE" sz="1000">
              <a:solidFill>
                <a:srgbClr val="000000"/>
              </a:solidFill>
              <a:effectLst/>
              <a:ea typeface="Times New Roman"/>
              <a:cs typeface="Times New Roman"/>
            </a:rPr>
            <a:t>Die Prüfungsbereiche </a:t>
          </a:r>
          <a:r>
            <a:rPr lang="de-DE" sz="1000" b="1">
              <a:solidFill>
                <a:srgbClr val="000000"/>
              </a:solidFill>
              <a:effectLst/>
              <a:ea typeface="Times New Roman"/>
              <a:cs typeface="Times New Roman"/>
            </a:rPr>
            <a:t>"</a:t>
          </a:r>
          <a:r>
            <a:rPr lang="de-DE" sz="1000">
              <a:solidFill>
                <a:srgbClr val="000000"/>
              </a:solidFill>
              <a:effectLst/>
              <a:ea typeface="Times New Roman"/>
              <a:cs typeface="Times New Roman"/>
            </a:rPr>
            <a:t>Kundenbeziehungsprozesse" und "Wirtschafts- und Sozialkunde" sind mit ausreichend (4) bewertet, Teil 1 und die Wahlqualifikation mit mangelhaft (5). Dann besteht </a:t>
          </a:r>
          <a:r>
            <a:rPr lang="de-DE" sz="1000" b="1">
              <a:solidFill>
                <a:srgbClr val="000000"/>
              </a:solidFill>
              <a:effectLst/>
              <a:ea typeface="Times New Roman"/>
              <a:cs typeface="Times New Roman"/>
            </a:rPr>
            <a:t>keine</a:t>
          </a:r>
          <a:r>
            <a:rPr lang="de-DE" sz="1000">
              <a:solidFill>
                <a:srgbClr val="000000"/>
              </a:solidFill>
              <a:effectLst/>
              <a:ea typeface="Times New Roman"/>
              <a:cs typeface="Times New Roman"/>
            </a:rPr>
            <a:t> Möglichkeit für eine Ergänzungsprüfung, da die beiden einzigen Prüfungsbereiche, die geprüft werden dürfen, mit ausreichend (4) bestanden wurden.</a:t>
          </a:r>
          <a:br>
            <a:rPr lang="de-DE" sz="1000">
              <a:solidFill>
                <a:srgbClr val="000000"/>
              </a:solidFill>
              <a:effectLst/>
              <a:ea typeface="Times New Roman"/>
              <a:cs typeface="Times New Roman"/>
            </a:rPr>
          </a:br>
          <a:endParaRPr lang="de-DE" sz="1200">
            <a:effectLst/>
            <a:latin typeface="Times New Roman"/>
            <a:ea typeface="Times New Roman"/>
          </a:endParaRPr>
        </a:p>
        <a:p>
          <a:pPr>
            <a:spcAft>
              <a:spcPts val="0"/>
            </a:spcAft>
          </a:pPr>
          <a:r>
            <a:rPr lang="de-DE" sz="1000" b="1">
              <a:solidFill>
                <a:srgbClr val="000000"/>
              </a:solidFill>
              <a:effectLst/>
              <a:ea typeface="Times New Roman"/>
              <a:cs typeface="Times New Roman"/>
            </a:rPr>
            <a:t>3. Fall:</a:t>
          </a:r>
          <a:r>
            <a:rPr lang="de-DE" sz="1000">
              <a:solidFill>
                <a:srgbClr val="000000"/>
              </a:solidFill>
              <a:effectLst/>
              <a:ea typeface="Times New Roman"/>
              <a:cs typeface="Times New Roman"/>
            </a:rPr>
            <a:t> Der Bereich "Wirtschafts- und Sozialkunde" ist mit 5 benotet und die "Kundenbeziehungsprozesse" mit einer 6 mit </a:t>
          </a:r>
          <a:r>
            <a:rPr lang="de-DE" sz="1000" b="1">
              <a:solidFill>
                <a:srgbClr val="000000"/>
              </a:solidFill>
              <a:effectLst/>
              <a:ea typeface="Times New Roman"/>
              <a:cs typeface="Times New Roman"/>
            </a:rPr>
            <a:t>25 Punkten </a:t>
          </a:r>
          <a:r>
            <a:rPr lang="de-DE" sz="1000">
              <a:solidFill>
                <a:srgbClr val="000000"/>
              </a:solidFill>
              <a:effectLst/>
              <a:ea typeface="Times New Roman"/>
              <a:cs typeface="Times New Roman"/>
            </a:rPr>
            <a:t>(</a:t>
          </a:r>
          <a:r>
            <a:rPr lang="de-DE" sz="1000" b="1">
              <a:solidFill>
                <a:srgbClr val="000000"/>
              </a:solidFill>
              <a:effectLst/>
              <a:ea typeface="Times New Roman"/>
              <a:cs typeface="Times New Roman"/>
            </a:rPr>
            <a:t>Grenzwer</a:t>
          </a:r>
          <a:r>
            <a:rPr lang="de-DE" sz="1000">
              <a:solidFill>
                <a:srgbClr val="000000"/>
              </a:solidFill>
              <a:effectLst/>
              <a:ea typeface="Times New Roman"/>
              <a:cs typeface="Times New Roman"/>
            </a:rPr>
            <a:t>t). Dann kann der Prüfling</a:t>
          </a:r>
          <a:r>
            <a:rPr lang="de-DE" sz="1000" b="1">
              <a:solidFill>
                <a:srgbClr val="000000"/>
              </a:solidFill>
              <a:effectLst/>
              <a:ea typeface="Times New Roman"/>
              <a:cs typeface="Times New Roman"/>
            </a:rPr>
            <a:t> theoretisch </a:t>
          </a:r>
          <a:r>
            <a:rPr lang="de-DE" sz="1000">
              <a:solidFill>
                <a:srgbClr val="000000"/>
              </a:solidFill>
              <a:effectLst/>
              <a:ea typeface="Times New Roman"/>
              <a:cs typeface="Times New Roman"/>
            </a:rPr>
            <a:t>die Note 6 noch mit</a:t>
          </a:r>
          <a:r>
            <a:rPr lang="de-DE" sz="1000" b="1">
              <a:solidFill>
                <a:srgbClr val="000000"/>
              </a:solidFill>
              <a:effectLst/>
              <a:ea typeface="Times New Roman"/>
              <a:cs typeface="Times New Roman"/>
            </a:rPr>
            <a:t> einer Ergänzungsprüfung von 100 Punkten</a:t>
          </a:r>
          <a:r>
            <a:rPr lang="de-DE" sz="1000">
              <a:solidFill>
                <a:srgbClr val="000000"/>
              </a:solidFill>
              <a:effectLst/>
              <a:ea typeface="Times New Roman"/>
              <a:cs typeface="Times New Roman"/>
            </a:rPr>
            <a:t> zu einem ausreichend (4) umwandeln um zu bestehen. Sollte die Prüfungsleistung unter 25 Punkte betragen, ist ein Bestehen der Prüfung nicht möglich, weil die mündliche Ergänzungsprüfung dann über 100 Punkte erbringen müsste. </a:t>
          </a:r>
          <a:br>
            <a:rPr lang="de-DE" sz="1000">
              <a:solidFill>
                <a:srgbClr val="000000"/>
              </a:solidFill>
              <a:effectLst/>
              <a:ea typeface="Times New Roman"/>
              <a:cs typeface="Times New Roman"/>
            </a:rPr>
          </a:br>
          <a:endParaRPr lang="de-DE" sz="1200">
            <a:effectLst/>
            <a:latin typeface="Times New Roman"/>
            <a:ea typeface="Times New Roman"/>
          </a:endParaRPr>
        </a:p>
        <a:p>
          <a:pPr>
            <a:spcAft>
              <a:spcPts val="0"/>
            </a:spcAft>
          </a:pPr>
          <a:r>
            <a:rPr lang="de-DE" sz="1000" b="1">
              <a:solidFill>
                <a:srgbClr val="000000"/>
              </a:solidFill>
              <a:effectLst/>
              <a:ea typeface="Times New Roman"/>
              <a:cs typeface="Times New Roman"/>
            </a:rPr>
            <a:t>4. Fall:</a:t>
          </a:r>
          <a:r>
            <a:rPr lang="de-DE" sz="1000">
              <a:solidFill>
                <a:srgbClr val="000000"/>
              </a:solidFill>
              <a:effectLst/>
              <a:ea typeface="Times New Roman"/>
              <a:cs typeface="Times New Roman"/>
            </a:rPr>
            <a:t> Alle Fächer - bis auf die Wahlqualifikation - wurden mit mindestens ausreichender Leistung (4) bestanden. Bei einer 6 in der Wahlqualifikation ist der Prüfling durchgefallen und kann auch keine Ergänzungsprüfung ablegen.</a:t>
          </a:r>
          <a:endParaRPr lang="de-DE" sz="1200">
            <a:effectLst/>
            <a:latin typeface="Times New Roman"/>
            <a:ea typeface="Times New Roman"/>
          </a:endParaRPr>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z\HK-Mdl.%20Pr&#252;fung\PA-01-54-74-So-Wi\PRA-TAB-01-54-74-201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A-54-Sommer"/>
      <sheetName val="PA-54-Winter"/>
      <sheetName val="PA-74-Sommer"/>
      <sheetName val="PA-74-Winter"/>
      <sheetName val="PA-01"/>
      <sheetName val="Tabelle6"/>
      <sheetName val="054 - Fächer"/>
      <sheetName val="074 - Fächer"/>
      <sheetName val="Tabelle9"/>
      <sheetName val="Tabelle10"/>
      <sheetName val="Tabelle11"/>
      <sheetName val="Tabelle12"/>
      <sheetName val="Tabelle13"/>
      <sheetName val="Tabelle14"/>
      <sheetName val="Tabelle15"/>
      <sheetName val="Tabelle16"/>
    </sheetNames>
    <sheetDataSet>
      <sheetData sheetId="0" refreshError="1">
        <row r="42">
          <cell r="C42">
            <v>0</v>
          </cell>
          <cell r="D42">
            <v>6</v>
          </cell>
        </row>
        <row r="43">
          <cell r="C43">
            <v>30</v>
          </cell>
          <cell r="D43">
            <v>5</v>
          </cell>
        </row>
        <row r="44">
          <cell r="C44">
            <v>50</v>
          </cell>
          <cell r="D44">
            <v>4</v>
          </cell>
        </row>
        <row r="45">
          <cell r="C45">
            <v>67</v>
          </cell>
          <cell r="D45">
            <v>3</v>
          </cell>
        </row>
        <row r="46">
          <cell r="C46">
            <v>81</v>
          </cell>
          <cell r="D46">
            <v>2</v>
          </cell>
        </row>
        <row r="47">
          <cell r="C47">
            <v>92</v>
          </cell>
          <cell r="D47">
            <v>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2.vml"/><Relationship Id="rId2" Type="http://schemas.openxmlformats.org/officeDocument/2006/relationships/drawing" Target="../drawings/drawing2.xml"/><Relationship Id="rId1" Type="http://schemas.openxmlformats.org/officeDocument/2006/relationships/printerSettings" Target="../printerSettings/printerSettings2.bin"/><Relationship Id="rId4" Type="http://schemas.openxmlformats.org/officeDocument/2006/relationships/comments" Target="../comments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51"/>
  <sheetViews>
    <sheetView tabSelected="1" zoomScale="88" zoomScaleNormal="88" zoomScalePageLayoutView="73" workbookViewId="0">
      <selection activeCell="F53" sqref="F53"/>
    </sheetView>
  </sheetViews>
  <sheetFormatPr baseColWidth="10" defaultRowHeight="15" x14ac:dyDescent="0.25"/>
  <cols>
    <col min="1" max="1" width="4.28515625" bestFit="1" customWidth="1"/>
    <col min="2" max="2" width="9.5703125" customWidth="1"/>
    <col min="3" max="3" width="27.28515625" customWidth="1"/>
    <col min="4" max="4" width="9.85546875" bestFit="1" customWidth="1"/>
    <col min="5" max="5" width="5.5703125" bestFit="1" customWidth="1"/>
    <col min="6" max="6" width="12.28515625" customWidth="1"/>
    <col min="7" max="7" width="14.28515625" bestFit="1" customWidth="1"/>
    <col min="8" max="8" width="14.140625" customWidth="1"/>
    <col min="9" max="9" width="20" customWidth="1"/>
    <col min="10" max="10" width="15.28515625" customWidth="1"/>
    <col min="11" max="11" width="9.140625" hidden="1" customWidth="1"/>
    <col min="12" max="12" width="9.5703125" bestFit="1" customWidth="1"/>
    <col min="13" max="13" width="8.28515625" bestFit="1" customWidth="1"/>
    <col min="14" max="14" width="10.85546875" bestFit="1" customWidth="1"/>
    <col min="15" max="15" width="5.28515625" style="50" customWidth="1"/>
    <col min="16" max="16" width="11.42578125" customWidth="1"/>
    <col min="17" max="17" width="17.42578125" customWidth="1"/>
  </cols>
  <sheetData>
    <row r="1" spans="1:17" ht="15.75" thickBot="1" x14ac:dyDescent="0.3">
      <c r="A1" s="1"/>
      <c r="B1" s="1"/>
      <c r="C1" s="1"/>
      <c r="D1" s="1"/>
      <c r="E1" s="1"/>
      <c r="F1" s="1"/>
      <c r="G1" s="1"/>
      <c r="H1" s="1"/>
      <c r="I1" s="1"/>
      <c r="J1" s="1"/>
      <c r="K1" s="1"/>
      <c r="L1" s="1"/>
      <c r="M1" s="1"/>
      <c r="N1" s="1"/>
      <c r="P1" s="3"/>
      <c r="Q1" s="49"/>
    </row>
    <row r="2" spans="1:17" ht="19.5" thickBot="1" x14ac:dyDescent="0.35">
      <c r="A2" s="1"/>
      <c r="B2" s="131" t="s">
        <v>51</v>
      </c>
      <c r="C2" s="132"/>
      <c r="D2" s="132"/>
      <c r="E2" s="132"/>
      <c r="F2" s="132"/>
      <c r="G2" s="132"/>
      <c r="H2" s="132"/>
      <c r="I2" s="133"/>
      <c r="J2" s="1"/>
      <c r="K2" s="1"/>
      <c r="L2" s="1"/>
      <c r="M2" s="1"/>
      <c r="N2" s="1"/>
      <c r="P2" s="3"/>
      <c r="Q2" s="49"/>
    </row>
    <row r="3" spans="1:17" x14ac:dyDescent="0.25">
      <c r="A3" s="1"/>
      <c r="B3" s="1"/>
      <c r="C3" s="1"/>
      <c r="D3" s="1"/>
      <c r="E3" s="1"/>
      <c r="F3" s="1"/>
      <c r="G3" s="1"/>
      <c r="H3" s="1"/>
      <c r="I3" s="1"/>
      <c r="J3" s="1"/>
      <c r="K3" s="1"/>
      <c r="L3" s="1"/>
      <c r="M3" s="1"/>
      <c r="N3" s="1"/>
      <c r="P3" s="3"/>
      <c r="Q3" s="49"/>
    </row>
    <row r="4" spans="1:17" x14ac:dyDescent="0.25">
      <c r="A4" s="1"/>
      <c r="B4" s="4" t="s">
        <v>48</v>
      </c>
      <c r="D4" s="1"/>
      <c r="E4" s="1"/>
      <c r="F4" s="1"/>
      <c r="G4" s="1"/>
      <c r="H4" s="1"/>
      <c r="I4" s="1"/>
      <c r="J4" s="1"/>
      <c r="K4" s="1"/>
      <c r="L4" s="1"/>
      <c r="M4" s="1"/>
      <c r="N4" s="1"/>
      <c r="P4" s="3"/>
      <c r="Q4" s="49"/>
    </row>
    <row r="5" spans="1:17" ht="15.75" thickBot="1" x14ac:dyDescent="0.3">
      <c r="A5" s="1"/>
      <c r="B5" s="137" t="s">
        <v>49</v>
      </c>
      <c r="C5" s="137"/>
      <c r="D5" s="137"/>
      <c r="E5" s="137"/>
      <c r="F5" s="1"/>
      <c r="G5" s="1"/>
      <c r="H5" s="1"/>
      <c r="I5" s="1"/>
      <c r="J5" s="1"/>
      <c r="K5" s="1"/>
      <c r="L5" s="1"/>
      <c r="M5" s="1"/>
      <c r="N5" s="1"/>
      <c r="P5" s="3"/>
      <c r="Q5" s="49"/>
    </row>
    <row r="6" spans="1:17" ht="15.75" thickBot="1" x14ac:dyDescent="0.3">
      <c r="A6" s="1"/>
      <c r="B6" s="4"/>
      <c r="C6" s="4"/>
      <c r="D6" s="4"/>
      <c r="E6" s="4"/>
      <c r="F6" s="1"/>
      <c r="G6" s="134" t="s">
        <v>6</v>
      </c>
      <c r="H6" s="135"/>
      <c r="I6" s="135"/>
      <c r="J6" s="136"/>
      <c r="K6" s="52"/>
      <c r="L6" s="121" t="s">
        <v>0</v>
      </c>
      <c r="M6" s="122"/>
      <c r="N6" s="123"/>
      <c r="P6" s="3"/>
      <c r="Q6" s="49"/>
    </row>
    <row r="7" spans="1:17" ht="15.75" thickBot="1" x14ac:dyDescent="0.3">
      <c r="A7" s="1"/>
      <c r="B7" s="4"/>
      <c r="C7" s="4"/>
      <c r="D7" s="4"/>
      <c r="E7" s="4"/>
      <c r="F7" s="1"/>
      <c r="G7" s="78" t="s">
        <v>25</v>
      </c>
      <c r="H7" s="118" t="s">
        <v>27</v>
      </c>
      <c r="I7" s="119"/>
      <c r="J7" s="120"/>
      <c r="K7" s="52"/>
      <c r="L7" s="124"/>
      <c r="M7" s="125"/>
      <c r="N7" s="126"/>
      <c r="P7" s="3"/>
      <c r="Q7" s="49"/>
    </row>
    <row r="8" spans="1:17" ht="52.9" customHeight="1" thickBot="1" x14ac:dyDescent="0.3">
      <c r="A8" s="55" t="s">
        <v>7</v>
      </c>
      <c r="B8" s="25" t="s">
        <v>9</v>
      </c>
      <c r="C8" s="56" t="s">
        <v>10</v>
      </c>
      <c r="D8" s="25" t="s">
        <v>15</v>
      </c>
      <c r="E8" s="27" t="s">
        <v>16</v>
      </c>
      <c r="F8" s="27" t="s">
        <v>1</v>
      </c>
      <c r="G8" s="79" t="s">
        <v>26</v>
      </c>
      <c r="H8" s="57" t="s">
        <v>28</v>
      </c>
      <c r="I8" s="25" t="s">
        <v>40</v>
      </c>
      <c r="J8" s="58" t="s">
        <v>29</v>
      </c>
      <c r="K8" s="59"/>
      <c r="L8" s="60" t="s">
        <v>41</v>
      </c>
      <c r="M8" s="61" t="s">
        <v>8</v>
      </c>
      <c r="N8" s="62" t="s">
        <v>39</v>
      </c>
      <c r="Q8" s="49"/>
    </row>
    <row r="9" spans="1:17" x14ac:dyDescent="0.25">
      <c r="A9" s="41">
        <v>1</v>
      </c>
      <c r="B9" s="20">
        <v>0.25</v>
      </c>
      <c r="C9" s="21" t="s">
        <v>11</v>
      </c>
      <c r="D9" s="22"/>
      <c r="E9" s="23" t="str">
        <f>IF(D9="","",VLOOKUP(D9,Hilfstabelle!$A$3:$D$8,3))</f>
        <v/>
      </c>
      <c r="F9" s="71">
        <f>D9*B9</f>
        <v>0</v>
      </c>
      <c r="G9" s="113"/>
      <c r="H9" s="75"/>
      <c r="I9" s="24"/>
      <c r="J9" s="44"/>
      <c r="K9" s="42"/>
      <c r="L9" s="37"/>
      <c r="M9" s="31"/>
      <c r="N9" s="47"/>
      <c r="Q9" s="49"/>
    </row>
    <row r="10" spans="1:17" x14ac:dyDescent="0.25">
      <c r="A10" s="109">
        <v>2</v>
      </c>
      <c r="B10" s="12">
        <v>0.3</v>
      </c>
      <c r="C10" s="15" t="s">
        <v>12</v>
      </c>
      <c r="D10" s="22"/>
      <c r="E10" s="23" t="str">
        <f>IF(D10="","",VLOOKUP(D10,Hilfstabelle!$A$3:$D$8,3))</f>
        <v/>
      </c>
      <c r="F10" s="72">
        <f>D10*B10</f>
        <v>0</v>
      </c>
      <c r="G10" s="113"/>
      <c r="H10" s="115"/>
      <c r="I10" s="19" t="str">
        <f>IF(D10&lt;50,"nicht ausreichend","")</f>
        <v>nicht ausreichend</v>
      </c>
      <c r="J10" s="45" t="str">
        <f>IF(D10&lt;30,"ungenügend","")</f>
        <v>ungenügend</v>
      </c>
      <c r="K10" s="43" t="str">
        <f>IF(AND(I15=P2,D10&lt;25),"durchgefallen","")</f>
        <v/>
      </c>
      <c r="L10" s="38" t="str">
        <f>IF(OR($I$15=Hilfstabelle!$P$3,$J$15=Hilfstabelle!$P$3),"",IF(AND($I$15=Hilfstabelle!$P$2,$J$15=Hilfstabelle!$P$2),($E$21*3)-(D10*2),IF(D10&lt;50,(VLOOKUP(D10,Hilfstabelle!$A$3:$D$8,4)*3)-(D10*2),"")))</f>
        <v/>
      </c>
      <c r="M10" s="16" t="str">
        <f>IF(L10="","",(D10*2+L10)/3)</f>
        <v/>
      </c>
      <c r="N10" s="29"/>
      <c r="Q10" s="49"/>
    </row>
    <row r="11" spans="1:17" ht="15.75" thickBot="1" x14ac:dyDescent="0.3">
      <c r="A11" s="109"/>
      <c r="B11" s="12">
        <v>0.1</v>
      </c>
      <c r="C11" s="15" t="s">
        <v>13</v>
      </c>
      <c r="D11" s="22"/>
      <c r="E11" s="23" t="str">
        <f>IF(D11="","",VLOOKUP(D11,Hilfstabelle!$A$3:$D$8,3))</f>
        <v/>
      </c>
      <c r="F11" s="72">
        <f>D11*B11</f>
        <v>0</v>
      </c>
      <c r="G11" s="113"/>
      <c r="H11" s="116"/>
      <c r="I11" s="19" t="str">
        <f>IF(D11&lt;50,"nicht ausreichend","")</f>
        <v>nicht ausreichend</v>
      </c>
      <c r="J11" s="45" t="str">
        <f>IF(D11&lt;30,"ungenügend","")</f>
        <v>ungenügend</v>
      </c>
      <c r="K11" s="43" t="str">
        <f>IF(D11&lt;25,"durchgefallen","")</f>
        <v>durchgefallen</v>
      </c>
      <c r="L11" s="83" t="str">
        <f>IF(OR($I$15=Hilfstabelle!$P$3,$J$15=Hilfstabelle!$P$3),"",IF(AND($I$15=Hilfstabelle!$P$2,$J$15=Hilfstabelle!$P$2),($E$21*3)-(D11*2),IF(D11&lt;50,(VLOOKUP(D11,Hilfstabelle!$A$3:$D$8,4)*3)-(D11*2),"")))</f>
        <v/>
      </c>
      <c r="M11" s="84" t="str">
        <f>IF(L11="","",(D11*2+L11)/3)</f>
        <v/>
      </c>
      <c r="N11" s="30"/>
      <c r="O11" s="51"/>
      <c r="Q11" s="49"/>
    </row>
    <row r="12" spans="1:17" ht="15.75" thickBot="1" x14ac:dyDescent="0.3">
      <c r="A12" s="110"/>
      <c r="B12" s="32">
        <v>0.35</v>
      </c>
      <c r="C12" s="33" t="s">
        <v>14</v>
      </c>
      <c r="D12" s="34"/>
      <c r="E12" s="35" t="str">
        <f>IF(D12="","",VLOOKUP(D12,Hilfstabelle!$A$3:$D$8,3))</f>
        <v/>
      </c>
      <c r="F12" s="72">
        <f>D12*B12</f>
        <v>0</v>
      </c>
      <c r="G12" s="114"/>
      <c r="H12" s="117"/>
      <c r="I12" s="19" t="str">
        <f>IF(D12&lt;50,"nicht ausreichend","")</f>
        <v>nicht ausreichend</v>
      </c>
      <c r="J12" s="45" t="str">
        <f>IF(D12&lt;30,"ungenügend","")</f>
        <v>ungenügend</v>
      </c>
      <c r="K12" s="43" t="str">
        <f>IF(D12&lt;25,"durchgefallen","")</f>
        <v>durchgefallen</v>
      </c>
      <c r="L12" s="40"/>
      <c r="M12" s="28"/>
      <c r="N12" s="39"/>
      <c r="O12" s="51"/>
      <c r="Q12" s="49"/>
    </row>
    <row r="13" spans="1:17" x14ac:dyDescent="0.25">
      <c r="A13" s="17"/>
      <c r="B13" s="17"/>
      <c r="C13" s="17"/>
      <c r="D13" s="17"/>
      <c r="E13" s="17"/>
      <c r="F13" s="73" t="s">
        <v>23</v>
      </c>
      <c r="G13" s="80">
        <f>ROUND(SUM($F$9:$F$12),0)</f>
        <v>0</v>
      </c>
      <c r="H13" s="76">
        <f>ROUND((SUM($F$10:$F$12)*100/75),0)</f>
        <v>0</v>
      </c>
      <c r="I13" s="127"/>
      <c r="J13" s="129"/>
      <c r="K13" s="18"/>
      <c r="L13" s="40"/>
      <c r="M13" s="28"/>
      <c r="N13" s="39"/>
      <c r="O13" s="51"/>
      <c r="Q13" s="54"/>
    </row>
    <row r="14" spans="1:17" ht="15.75" thickBot="1" x14ac:dyDescent="0.3">
      <c r="A14" s="17"/>
      <c r="B14" s="17"/>
      <c r="C14" s="17"/>
      <c r="D14" s="17"/>
      <c r="E14" s="17"/>
      <c r="F14" s="74" t="s">
        <v>16</v>
      </c>
      <c r="G14" s="81">
        <f>IF(G13="","",VLOOKUP(G13,Hilfstabelle!$A$3:$D$8,3))</f>
        <v>6</v>
      </c>
      <c r="H14" s="88">
        <f>IF(H13="","",VLOOKUP(H13,Hilfstabelle!$A$3:$D$8,3))</f>
        <v>6</v>
      </c>
      <c r="I14" s="128"/>
      <c r="J14" s="130"/>
      <c r="K14" s="18"/>
      <c r="L14" s="40"/>
      <c r="M14" s="28"/>
      <c r="N14" s="39"/>
      <c r="O14" s="51"/>
      <c r="Q14" s="49"/>
    </row>
    <row r="15" spans="1:17" ht="15.75" thickBot="1" x14ac:dyDescent="0.3">
      <c r="A15" s="1"/>
      <c r="B15" s="1"/>
      <c r="C15" s="2"/>
      <c r="D15" s="1"/>
      <c r="E15" s="1"/>
      <c r="F15" s="5"/>
      <c r="G15" s="82" t="str">
        <f>IF(G13&gt;=50,Hilfstabelle!$P$1,Hilfstabelle!$P$2)</f>
        <v>û</v>
      </c>
      <c r="H15" s="77" t="str">
        <f>IF(H13&gt;=50,Hilfstabelle!$P$1,Hilfstabelle!$P$2)</f>
        <v>û</v>
      </c>
      <c r="I15" s="36" t="str">
        <f>IF(COUNTIF(I10:I12,"nicht ausreichend")=2,Hilfstabelle!$P$2,IF(COUNTIF(I10:I12,"nicht ausreichend")=3,Hilfstabelle!$P$3,Hilfstabelle!$P$1))</f>
        <v></v>
      </c>
      <c r="J15" s="46" t="str">
        <f>IF(J12="ungenügend",Hilfstabelle!$P$3,IF(COUNTIF(J10:J12,"ungenügend")&gt;=1,IF(COUNTIF(K10:K12,"durchgefallen")&gt;=1,Hilfstabelle!$P$3,Hilfstabelle!$P$2),Hilfstabelle!$P$1))</f>
        <v></v>
      </c>
      <c r="K15" s="1"/>
      <c r="L15" s="111" t="str">
        <f>IF(COUNTIF(G15:J15,Hilfstabelle!$P$1)=4,"BESTANDEN",IF(COUNTIF(G15:J15,Hilfstabelle!$P$3)&gt;=1,"NICHT BESTANDEN",IF(COUNT(L10:L11)&gt;0,"Ergänzungsprüfung",IF(AND(G15=Hilfstabelle!$P$2,H15=Hilfstabelle!$P$1,I15=Hilfstabelle!$P$1,J15=Hilfstabelle!$P$1),"Nicht bestanden",IF(AND(H15=Hilfstabelle!$P$2,I15=Hilfstabelle!$P$1,J15=Hilfstabelle!$P$1),"Nicht bestanden","prüfen")))))</f>
        <v>NICHT BESTANDEN</v>
      </c>
      <c r="M15" s="112"/>
      <c r="N15" s="112"/>
      <c r="O15" s="51"/>
      <c r="Q15" s="49"/>
    </row>
    <row r="16" spans="1:17" x14ac:dyDescent="0.25">
      <c r="A16" s="1"/>
      <c r="B16" s="1"/>
      <c r="C16" s="1"/>
      <c r="D16" s="1"/>
      <c r="E16" s="1"/>
      <c r="F16" s="1"/>
      <c r="G16" s="1"/>
      <c r="H16" s="1"/>
      <c r="I16" s="6" t="str">
        <f>IF(I15=Hilfstabelle!$P$3,"durchgefallen","")</f>
        <v>durchgefallen</v>
      </c>
      <c r="J16" s="6" t="str">
        <f>IF(J15=Hilfstabelle!$P$3,"durchgefallen","")</f>
        <v>durchgefallen</v>
      </c>
      <c r="K16" s="1"/>
      <c r="L16" s="1"/>
      <c r="M16" s="11"/>
      <c r="N16" s="11"/>
      <c r="O16" s="51"/>
      <c r="Q16" s="49"/>
    </row>
    <row r="17" spans="1:15" x14ac:dyDescent="0.25">
      <c r="A17" s="1"/>
      <c r="B17" s="1"/>
      <c r="C17" s="1"/>
      <c r="D17" s="1"/>
      <c r="E17" s="1"/>
      <c r="F17" s="1"/>
      <c r="J17" s="52"/>
      <c r="K17" s="52"/>
      <c r="L17" s="52"/>
      <c r="M17" s="1"/>
      <c r="N17" s="1"/>
      <c r="O17" s="51"/>
    </row>
    <row r="18" spans="1:15" ht="15.75" thickBot="1" x14ac:dyDescent="0.3">
      <c r="A18" s="1"/>
      <c r="B18" s="1"/>
      <c r="C18" s="1"/>
      <c r="D18" s="1"/>
      <c r="E18" s="1"/>
      <c r="F18" s="1"/>
      <c r="K18" s="1"/>
      <c r="N18" s="1"/>
    </row>
    <row r="19" spans="1:15" ht="15.75" thickBot="1" x14ac:dyDescent="0.3">
      <c r="A19" s="1"/>
      <c r="B19" s="107" t="s">
        <v>2</v>
      </c>
      <c r="C19" s="108"/>
      <c r="D19" s="1"/>
      <c r="E19" s="49"/>
      <c r="G19" s="102" t="s">
        <v>31</v>
      </c>
      <c r="H19" s="103"/>
      <c r="I19" s="103"/>
      <c r="J19" s="104"/>
      <c r="K19" s="1"/>
      <c r="N19" s="1"/>
    </row>
    <row r="20" spans="1:15" ht="15.75" thickBot="1" x14ac:dyDescent="0.3">
      <c r="A20" s="1"/>
      <c r="B20" s="7">
        <v>0</v>
      </c>
      <c r="C20" s="8" t="s">
        <v>17</v>
      </c>
      <c r="D20" s="13"/>
      <c r="E20" s="85"/>
      <c r="G20" s="65" t="s">
        <v>33</v>
      </c>
      <c r="H20" s="26" t="s">
        <v>32</v>
      </c>
      <c r="I20" s="105" t="s">
        <v>37</v>
      </c>
      <c r="J20" s="106"/>
      <c r="K20" s="1"/>
      <c r="N20" s="1"/>
    </row>
    <row r="21" spans="1:15" x14ac:dyDescent="0.25">
      <c r="A21" s="1"/>
      <c r="B21" s="7">
        <v>30</v>
      </c>
      <c r="C21" s="8" t="s">
        <v>18</v>
      </c>
      <c r="D21" s="13"/>
      <c r="E21" s="85"/>
      <c r="G21" s="66">
        <v>2</v>
      </c>
      <c r="H21" s="92"/>
      <c r="I21" s="94" t="s">
        <v>34</v>
      </c>
      <c r="J21" s="95"/>
      <c r="K21" s="52"/>
      <c r="L21" s="52"/>
      <c r="M21" s="1"/>
      <c r="N21" s="1"/>
    </row>
    <row r="22" spans="1:15" x14ac:dyDescent="0.25">
      <c r="A22" s="1"/>
      <c r="B22" s="7">
        <v>50</v>
      </c>
      <c r="C22" s="8" t="s">
        <v>19</v>
      </c>
      <c r="D22" s="13"/>
      <c r="E22" s="85"/>
      <c r="G22" s="68">
        <v>1</v>
      </c>
      <c r="H22" s="93"/>
      <c r="I22" s="96" t="s">
        <v>35</v>
      </c>
      <c r="J22" s="97"/>
      <c r="K22" s="1"/>
      <c r="L22" s="1"/>
      <c r="M22" s="1"/>
      <c r="N22" s="1"/>
    </row>
    <row r="23" spans="1:15" x14ac:dyDescent="0.25">
      <c r="A23" s="1"/>
      <c r="B23" s="7">
        <v>67</v>
      </c>
      <c r="C23" s="8" t="s">
        <v>20</v>
      </c>
      <c r="D23" s="13"/>
      <c r="E23" s="85"/>
      <c r="G23" s="68" t="s">
        <v>23</v>
      </c>
      <c r="H23" s="63">
        <f>(G21*H21)+H22</f>
        <v>0</v>
      </c>
      <c r="I23" s="98" t="s">
        <v>38</v>
      </c>
      <c r="J23" s="99"/>
      <c r="K23" s="1"/>
      <c r="L23" s="1"/>
      <c r="M23" s="1"/>
      <c r="N23" s="1"/>
    </row>
    <row r="24" spans="1:15" ht="15.75" thickBot="1" x14ac:dyDescent="0.3">
      <c r="A24" s="1"/>
      <c r="B24" s="7">
        <v>81</v>
      </c>
      <c r="C24" s="8" t="s">
        <v>21</v>
      </c>
      <c r="D24" s="13"/>
      <c r="E24" s="85"/>
      <c r="F24" s="53" t="s">
        <v>30</v>
      </c>
      <c r="G24" s="69">
        <f>SUM(G21:G22)</f>
        <v>3</v>
      </c>
      <c r="H24" s="70">
        <f>ROUND(H23/G24,0)</f>
        <v>0</v>
      </c>
      <c r="I24" s="100" t="s">
        <v>36</v>
      </c>
      <c r="J24" s="101"/>
      <c r="K24" s="1"/>
      <c r="L24" s="1"/>
      <c r="M24" s="1"/>
      <c r="N24" s="1"/>
    </row>
    <row r="25" spans="1:15" ht="15.75" thickBot="1" x14ac:dyDescent="0.3">
      <c r="A25" s="1"/>
      <c r="B25" s="9">
        <v>92</v>
      </c>
      <c r="C25" s="10" t="s">
        <v>22</v>
      </c>
      <c r="D25" s="13"/>
      <c r="E25" s="85"/>
      <c r="H25" s="1"/>
      <c r="I25" s="1"/>
      <c r="J25" s="1"/>
      <c r="K25" s="1"/>
      <c r="L25" s="1"/>
      <c r="M25" s="1"/>
      <c r="N25" s="1"/>
    </row>
    <row r="26" spans="1:15" x14ac:dyDescent="0.25">
      <c r="A26" s="1"/>
      <c r="B26" s="1"/>
      <c r="C26" s="1"/>
      <c r="D26" s="1"/>
      <c r="E26" s="13"/>
      <c r="H26" s="1"/>
      <c r="I26" s="1"/>
      <c r="J26" s="1"/>
      <c r="K26" s="1"/>
      <c r="L26" s="1"/>
      <c r="M26" s="1"/>
      <c r="N26" s="1"/>
    </row>
    <row r="27" spans="1:15" x14ac:dyDescent="0.25">
      <c r="A27" s="1"/>
      <c r="B27" s="1"/>
      <c r="C27" s="1"/>
      <c r="D27" s="1"/>
      <c r="E27" s="13"/>
      <c r="H27" s="1"/>
      <c r="I27" s="1"/>
      <c r="J27" s="1"/>
      <c r="K27" s="1"/>
      <c r="L27" s="1"/>
      <c r="M27" s="1"/>
      <c r="N27" s="1"/>
    </row>
    <row r="28" spans="1:15" x14ac:dyDescent="0.25">
      <c r="A28" s="1"/>
      <c r="B28" s="1"/>
      <c r="C28" s="1"/>
      <c r="D28" s="1"/>
      <c r="E28" s="13"/>
      <c r="H28" s="1"/>
      <c r="I28" s="1"/>
      <c r="J28" s="1"/>
      <c r="K28" s="1"/>
      <c r="L28" s="1"/>
      <c r="M28" s="1"/>
      <c r="N28" s="1"/>
    </row>
    <row r="29" spans="1:15" x14ac:dyDescent="0.25">
      <c r="A29" s="1"/>
      <c r="D29" s="1"/>
      <c r="E29" s="13"/>
      <c r="H29" s="1"/>
      <c r="I29" s="1"/>
      <c r="J29" s="1"/>
      <c r="K29" s="1"/>
      <c r="L29" s="1"/>
      <c r="M29" s="1"/>
      <c r="N29" s="1"/>
    </row>
    <row r="51" spans="2:2" x14ac:dyDescent="0.25">
      <c r="B51" s="141" t="s">
        <v>52</v>
      </c>
    </row>
  </sheetData>
  <sheetProtection password="CD5E" sheet="1" objects="1" scenarios="1"/>
  <mergeCells count="18">
    <mergeCell ref="H7:J7"/>
    <mergeCell ref="L6:N7"/>
    <mergeCell ref="I13:I14"/>
    <mergeCell ref="J13:J14"/>
    <mergeCell ref="B2:I2"/>
    <mergeCell ref="G6:J6"/>
    <mergeCell ref="B5:E5"/>
    <mergeCell ref="B19:C19"/>
    <mergeCell ref="A10:A12"/>
    <mergeCell ref="L15:N15"/>
    <mergeCell ref="G9:G12"/>
    <mergeCell ref="H10:H12"/>
    <mergeCell ref="I21:J21"/>
    <mergeCell ref="I22:J22"/>
    <mergeCell ref="I23:J23"/>
    <mergeCell ref="I24:J24"/>
    <mergeCell ref="G19:J19"/>
    <mergeCell ref="I20:J20"/>
  </mergeCells>
  <conditionalFormatting sqref="L15">
    <cfRule type="cellIs" dxfId="9" priority="5" operator="equal">
      <formula>"BESTANDEN"</formula>
    </cfRule>
  </conditionalFormatting>
  <conditionalFormatting sqref="L15:N15">
    <cfRule type="cellIs" dxfId="8" priority="1" operator="equal">
      <formula>"Ergänzungsprüfung"</formula>
    </cfRule>
    <cfRule type="cellIs" dxfId="7" priority="3" operator="equal">
      <formula>"Nicht Bestanden"</formula>
    </cfRule>
  </conditionalFormatting>
  <pageMargins left="0.23622047244094491" right="0.23622047244094491" top="0.74803149606299213" bottom="0.74803149606299213" header="0.31496062992125984" footer="0.31496062992125984"/>
  <pageSetup paperSize="9" scale="85" orientation="landscape" horizontalDpi="4294967293" r:id="rId1"/>
  <headerFooter>
    <oddHeader>&amp;C&amp;14&amp;A</oddHeader>
    <oddFooter>&amp;LPrüfungsrechner&amp;CSeite &amp;P von &amp;N&amp;R&amp;D</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cellIs" priority="6" operator="equal" id="{971B299C-D98C-4C9A-A845-3CBFCC92A85E}">
            <xm:f>Hilfstabelle!$P$2</xm:f>
            <x14:dxf>
              <font>
                <b/>
                <i val="0"/>
                <color rgb="FFC00000"/>
              </font>
              <fill>
                <patternFill>
                  <bgColor theme="9" tint="0.79998168889431442"/>
                </patternFill>
              </fill>
            </x14:dxf>
          </x14:cfRule>
          <x14:cfRule type="cellIs" priority="7" operator="equal" id="{24DBFD85-CC10-43CA-AE88-6547DD6A58A5}">
            <xm:f>Hilfstabelle!$P$1</xm:f>
            <x14:dxf>
              <font>
                <b/>
                <i val="0"/>
                <color theme="6" tint="-0.499984740745262"/>
              </font>
              <fill>
                <patternFill>
                  <bgColor theme="6" tint="0.79998168889431442"/>
                </patternFill>
              </fill>
            </x14:dxf>
          </x14:cfRule>
          <xm:sqref>G15:J15</xm:sqref>
        </x14:conditionalFormatting>
      </x14:conditionalFormatting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Q34"/>
  <sheetViews>
    <sheetView topLeftCell="A4" zoomScale="80" zoomScaleNormal="80" zoomScalePageLayoutView="73" workbookViewId="0">
      <selection activeCell="G41" sqref="G41"/>
    </sheetView>
  </sheetViews>
  <sheetFormatPr baseColWidth="10" defaultRowHeight="15" x14ac:dyDescent="0.25"/>
  <cols>
    <col min="1" max="1" width="4.28515625" bestFit="1" customWidth="1"/>
    <col min="2" max="2" width="9.5703125" customWidth="1"/>
    <col min="3" max="3" width="27.28515625" customWidth="1"/>
    <col min="4" max="4" width="9.85546875" bestFit="1" customWidth="1"/>
    <col min="5" max="5" width="5.5703125" bestFit="1" customWidth="1"/>
    <col min="6" max="6" width="12.28515625" customWidth="1"/>
    <col min="7" max="7" width="14.28515625" bestFit="1" customWidth="1"/>
    <col min="8" max="8" width="14.140625" customWidth="1"/>
    <col min="9" max="9" width="20" customWidth="1"/>
    <col min="10" max="10" width="15.28515625" customWidth="1"/>
    <col min="11" max="11" width="9.140625" hidden="1" customWidth="1"/>
    <col min="12" max="12" width="9.5703125" bestFit="1" customWidth="1"/>
    <col min="13" max="13" width="8.28515625" bestFit="1" customWidth="1"/>
    <col min="14" max="14" width="10.85546875" bestFit="1" customWidth="1"/>
    <col min="15" max="15" width="5.28515625" style="50" customWidth="1"/>
    <col min="16" max="16" width="11.42578125" customWidth="1"/>
    <col min="17" max="17" width="17.42578125" customWidth="1"/>
  </cols>
  <sheetData>
    <row r="1" spans="1:17" ht="15.75" thickBot="1" x14ac:dyDescent="0.3">
      <c r="A1" s="1"/>
      <c r="B1" s="1"/>
      <c r="C1" s="1"/>
      <c r="D1" s="1"/>
      <c r="E1" s="1"/>
      <c r="F1" s="1"/>
      <c r="G1" s="1"/>
      <c r="H1" s="1"/>
      <c r="I1" s="1"/>
      <c r="J1" s="1"/>
      <c r="K1" s="1"/>
      <c r="L1" s="1"/>
      <c r="M1" s="1"/>
      <c r="N1" s="1"/>
      <c r="P1" s="3"/>
      <c r="Q1" s="49"/>
    </row>
    <row r="2" spans="1:17" ht="19.5" thickBot="1" x14ac:dyDescent="0.35">
      <c r="A2" s="1"/>
      <c r="B2" s="131" t="s">
        <v>24</v>
      </c>
      <c r="C2" s="132"/>
      <c r="D2" s="132"/>
      <c r="E2" s="132"/>
      <c r="F2" s="132"/>
      <c r="G2" s="132"/>
      <c r="H2" s="132"/>
      <c r="I2" s="133"/>
      <c r="J2" s="1"/>
      <c r="K2" s="1"/>
      <c r="L2" s="1"/>
      <c r="M2" s="1"/>
      <c r="N2" s="1"/>
      <c r="P2" s="3"/>
      <c r="Q2" s="49"/>
    </row>
    <row r="3" spans="1:17" ht="15.75" thickBot="1" x14ac:dyDescent="0.3">
      <c r="A3" s="1"/>
      <c r="B3" s="1"/>
      <c r="C3" s="1"/>
      <c r="D3" s="1"/>
      <c r="E3" s="1"/>
      <c r="F3" s="1"/>
      <c r="G3" s="1"/>
      <c r="H3" s="1"/>
      <c r="I3" s="1"/>
      <c r="J3" s="1"/>
      <c r="K3" s="1"/>
      <c r="L3" s="1"/>
      <c r="M3" s="1"/>
      <c r="N3" s="1"/>
      <c r="P3" s="3"/>
      <c r="Q3" s="49"/>
    </row>
    <row r="4" spans="1:17" ht="15.75" thickBot="1" x14ac:dyDescent="0.3">
      <c r="A4" s="1"/>
      <c r="B4" s="4"/>
      <c r="C4" s="4"/>
      <c r="D4" s="4"/>
      <c r="E4" s="4"/>
      <c r="F4" s="1"/>
      <c r="G4" s="134" t="s">
        <v>6</v>
      </c>
      <c r="H4" s="135"/>
      <c r="I4" s="135"/>
      <c r="J4" s="136"/>
      <c r="K4" s="52"/>
      <c r="L4" s="121" t="s">
        <v>0</v>
      </c>
      <c r="M4" s="122"/>
      <c r="N4" s="123"/>
      <c r="P4" s="3"/>
      <c r="Q4" s="49"/>
    </row>
    <row r="5" spans="1:17" ht="15.75" thickBot="1" x14ac:dyDescent="0.3">
      <c r="A5" s="1"/>
      <c r="B5" s="4"/>
      <c r="C5" s="4"/>
      <c r="D5" s="4"/>
      <c r="E5" s="4"/>
      <c r="F5" s="1"/>
      <c r="G5" s="78" t="s">
        <v>25</v>
      </c>
      <c r="H5" s="118" t="s">
        <v>27</v>
      </c>
      <c r="I5" s="119"/>
      <c r="J5" s="120"/>
      <c r="K5" s="52"/>
      <c r="L5" s="124"/>
      <c r="M5" s="125"/>
      <c r="N5" s="126"/>
      <c r="P5" s="3"/>
      <c r="Q5" s="49"/>
    </row>
    <row r="6" spans="1:17" ht="52.9" customHeight="1" thickBot="1" x14ac:dyDescent="0.3">
      <c r="A6" s="55" t="s">
        <v>7</v>
      </c>
      <c r="B6" s="25" t="s">
        <v>9</v>
      </c>
      <c r="C6" s="56" t="s">
        <v>10</v>
      </c>
      <c r="D6" s="25" t="s">
        <v>15</v>
      </c>
      <c r="E6" s="27" t="s">
        <v>16</v>
      </c>
      <c r="F6" s="27" t="s">
        <v>1</v>
      </c>
      <c r="G6" s="79" t="s">
        <v>26</v>
      </c>
      <c r="H6" s="57" t="s">
        <v>28</v>
      </c>
      <c r="I6" s="25" t="s">
        <v>40</v>
      </c>
      <c r="J6" s="58" t="s">
        <v>29</v>
      </c>
      <c r="K6" s="59"/>
      <c r="L6" s="60" t="s">
        <v>41</v>
      </c>
      <c r="M6" s="61" t="s">
        <v>8</v>
      </c>
      <c r="N6" s="62" t="s">
        <v>39</v>
      </c>
      <c r="Q6" s="49"/>
    </row>
    <row r="7" spans="1:17" x14ac:dyDescent="0.25">
      <c r="A7" s="41">
        <v>1</v>
      </c>
      <c r="B7" s="20">
        <v>0.25</v>
      </c>
      <c r="C7" s="21" t="s">
        <v>11</v>
      </c>
      <c r="D7" s="22">
        <v>45</v>
      </c>
      <c r="E7" s="23">
        <f>IF(D7="","",VLOOKUP(D7,Hilfstabelle!$A$3:$D$8,3))</f>
        <v>5</v>
      </c>
      <c r="F7" s="71">
        <f>D7*B7</f>
        <v>11.25</v>
      </c>
      <c r="G7" s="113"/>
      <c r="H7" s="75"/>
      <c r="I7" s="24"/>
      <c r="J7" s="44"/>
      <c r="K7" s="42"/>
      <c r="L7" s="37"/>
      <c r="M7" s="31"/>
      <c r="N7" s="47"/>
      <c r="Q7" s="49"/>
    </row>
    <row r="8" spans="1:17" x14ac:dyDescent="0.25">
      <c r="A8" s="109">
        <v>2</v>
      </c>
      <c r="B8" s="12">
        <v>0.3</v>
      </c>
      <c r="C8" s="15" t="s">
        <v>12</v>
      </c>
      <c r="D8" s="14">
        <v>40</v>
      </c>
      <c r="E8" s="23">
        <f>IF(D8="","",VLOOKUP(D8,Hilfstabelle!$A$3:$D$8,3))</f>
        <v>5</v>
      </c>
      <c r="F8" s="72">
        <f>D8*B8</f>
        <v>12</v>
      </c>
      <c r="G8" s="113"/>
      <c r="H8" s="115"/>
      <c r="I8" s="19" t="str">
        <f>IF(D8&lt;50,"nicht ausreichend","")</f>
        <v>nicht ausreichend</v>
      </c>
      <c r="J8" s="45" t="str">
        <f>IF(D8&lt;30,"ungenügend","")</f>
        <v/>
      </c>
      <c r="K8" s="43" t="str">
        <f>IF(AND(I13=P2,D8&lt;25),"durchgefallen","")</f>
        <v/>
      </c>
      <c r="L8" s="38">
        <f>IF(OR($I$13=Hilfstabelle!$P$3,$J$13=Hilfstabelle!$P$3),"",IF(AND($I$13=Hilfstabelle!$P$2,$J$13=Hilfstabelle!$P$2),($E$18*3)-(D8*2),IF(D8&lt;50,(VLOOKUP(D8,Hilfstabelle!$A$3:$D$8,4)*3)-(D8*2),"")))</f>
        <v>70</v>
      </c>
      <c r="M8" s="16">
        <f>IF(L8="","",(D8*2+L8)/3)</f>
        <v>50</v>
      </c>
      <c r="N8" s="29"/>
      <c r="Q8" s="49"/>
    </row>
    <row r="9" spans="1:17" ht="15.75" thickBot="1" x14ac:dyDescent="0.3">
      <c r="A9" s="109"/>
      <c r="B9" s="12">
        <v>0.1</v>
      </c>
      <c r="C9" s="15" t="s">
        <v>13</v>
      </c>
      <c r="D9" s="14">
        <v>50</v>
      </c>
      <c r="E9" s="23">
        <f>IF(D9="","",VLOOKUP(D9,Hilfstabelle!$A$3:$D$8,3))</f>
        <v>4</v>
      </c>
      <c r="F9" s="72">
        <f>D9*B9</f>
        <v>5</v>
      </c>
      <c r="G9" s="113"/>
      <c r="H9" s="116"/>
      <c r="I9" s="19" t="str">
        <f>IF(D9&lt;50,"nicht ausreichend","")</f>
        <v/>
      </c>
      <c r="J9" s="45" t="str">
        <f>IF(D9&lt;30,"ungenügend","")</f>
        <v/>
      </c>
      <c r="K9" s="43" t="str">
        <f>IF(D9&lt;25,"durchgefallen","")</f>
        <v/>
      </c>
      <c r="L9" s="83" t="str">
        <f>IF(OR($I$13=Hilfstabelle!$P$3,$J$13=Hilfstabelle!$P$3),"",IF(AND($I$13=Hilfstabelle!$P$2,$J$13=Hilfstabelle!$P$2),($E$18*3)-(D9*2),IF(D9&lt;50,(VLOOKUP(D9,Hilfstabelle!$A$3:$D$8,4)*3)-(D9*2),"")))</f>
        <v/>
      </c>
      <c r="M9" s="84" t="str">
        <f>IF(L9="","",(D9*2+L9)/3)</f>
        <v/>
      </c>
      <c r="N9" s="30"/>
      <c r="O9" s="51"/>
      <c r="Q9" s="49"/>
    </row>
    <row r="10" spans="1:17" ht="15.75" thickBot="1" x14ac:dyDescent="0.3">
      <c r="A10" s="110"/>
      <c r="B10" s="32">
        <v>0.35</v>
      </c>
      <c r="C10" s="33" t="s">
        <v>14</v>
      </c>
      <c r="D10" s="34">
        <v>50</v>
      </c>
      <c r="E10" s="35">
        <f>IF(D10="","",VLOOKUP(D10,Hilfstabelle!$A$3:$D$8,3))</f>
        <v>4</v>
      </c>
      <c r="F10" s="72">
        <f>D10*B10</f>
        <v>17.5</v>
      </c>
      <c r="G10" s="114"/>
      <c r="H10" s="117"/>
      <c r="I10" s="19" t="str">
        <f>IF(D10&lt;50,"nicht ausreichend","")</f>
        <v/>
      </c>
      <c r="J10" s="45" t="str">
        <f>IF(D10&lt;30,"ungenügend","")</f>
        <v/>
      </c>
      <c r="K10" s="43" t="str">
        <f>IF(D10&lt;25,"durchgefallen","")</f>
        <v/>
      </c>
      <c r="L10" s="40"/>
      <c r="M10" s="28"/>
      <c r="N10" s="39"/>
      <c r="O10" s="51"/>
      <c r="Q10" s="49"/>
    </row>
    <row r="11" spans="1:17" x14ac:dyDescent="0.25">
      <c r="A11" s="17"/>
      <c r="B11" s="17"/>
      <c r="C11" s="17"/>
      <c r="D11" s="17"/>
      <c r="E11" s="17"/>
      <c r="F11" s="73" t="s">
        <v>23</v>
      </c>
      <c r="G11" s="80">
        <f>ROUND(SUM($F$7:$F$10),0)</f>
        <v>46</v>
      </c>
      <c r="H11" s="76">
        <f>ROUND((SUM($F$8:$F$10)*100/75),0)</f>
        <v>46</v>
      </c>
      <c r="I11" s="127"/>
      <c r="J11" s="129"/>
      <c r="K11" s="18"/>
      <c r="L11" s="40"/>
      <c r="M11" s="28"/>
      <c r="N11" s="39"/>
      <c r="O11" s="51"/>
      <c r="Q11" s="54"/>
    </row>
    <row r="12" spans="1:17" ht="15.75" thickBot="1" x14ac:dyDescent="0.3">
      <c r="A12" s="17"/>
      <c r="B12" s="17"/>
      <c r="C12" s="17"/>
      <c r="D12" s="17"/>
      <c r="E12" s="17"/>
      <c r="F12" s="74" t="s">
        <v>16</v>
      </c>
      <c r="G12" s="81">
        <f>IF(G11="","",VLOOKUP(G11,Hilfstabelle!$A$3:$D$8,3))</f>
        <v>5</v>
      </c>
      <c r="H12" s="88">
        <f>IF(H11="","",VLOOKUP(H11,Hilfstabelle!$A$3:$D$8,3))</f>
        <v>5</v>
      </c>
      <c r="I12" s="128"/>
      <c r="J12" s="130"/>
      <c r="K12" s="18"/>
      <c r="L12" s="40"/>
      <c r="M12" s="28"/>
      <c r="N12" s="39"/>
      <c r="O12" s="51"/>
      <c r="Q12" s="49"/>
    </row>
    <row r="13" spans="1:17" ht="15.75" thickBot="1" x14ac:dyDescent="0.3">
      <c r="A13" s="1"/>
      <c r="B13" s="1"/>
      <c r="C13" s="2"/>
      <c r="D13" s="1"/>
      <c r="E13" s="1"/>
      <c r="F13" s="5"/>
      <c r="G13" s="82" t="str">
        <f>IF(G11&gt;=50,Hilfstabelle!$P$1,Hilfstabelle!$P$2)</f>
        <v>û</v>
      </c>
      <c r="H13" s="77" t="str">
        <f>IF(H11&gt;=50,Hilfstabelle!$P$1,Hilfstabelle!$P$2)</f>
        <v>û</v>
      </c>
      <c r="I13" s="36" t="str">
        <f>IF(COUNTIF(I8:I10,"nicht ausreichend")=2,Hilfstabelle!$P$2,IF(COUNTIF(I8:I10,"nicht ausreichend")=3,Hilfstabelle!$P$3,Hilfstabelle!$P$1))</f>
        <v>ü</v>
      </c>
      <c r="J13" s="46" t="str">
        <f>IF(J10="ungenügend",Hilfstabelle!$P$3,IF(COUNTIF(J8:J10,"ungenügend")&gt;=1,IF(COUNTIF(K8:K10,"durchgefallen")&gt;=1,Hilfstabelle!$P$3,Hilfstabelle!$P$2),Hilfstabelle!$P$1))</f>
        <v>ü</v>
      </c>
      <c r="K13" s="1"/>
      <c r="L13" s="111" t="str">
        <f>IF(COUNTIF(G13:J13,Hilfstabelle!$P$1)=4,"BESTANDEN",IF(COUNTIF(G13:J13,Hilfstabelle!$P$3)&gt;=1,"NICHT BESTANDEN",IF(COUNT(L8:L9)&gt;0,"Ergänzungsprüfung",IF(AND(G13=Hilfstabelle!$P$2,H13=Hilfstabelle!$P$1,I13=Hilfstabelle!$P$1,J13=Hilfstabelle!$P$1),"Nicht bestanden",IF(AND(H13=Hilfstabelle!$P$2,I13=Hilfstabelle!$P$1,J13=Hilfstabelle!$P$1),"Nicht bestanden","prüfen")))))</f>
        <v>Ergänzungsprüfung</v>
      </c>
      <c r="M13" s="112"/>
      <c r="N13" s="112"/>
      <c r="O13" s="51"/>
      <c r="Q13" s="49"/>
    </row>
    <row r="14" spans="1:17" x14ac:dyDescent="0.25">
      <c r="A14" s="1"/>
      <c r="B14" s="1"/>
      <c r="C14" s="1"/>
      <c r="D14" s="1"/>
      <c r="E14" s="1"/>
      <c r="F14" s="1"/>
      <c r="G14" s="1"/>
      <c r="H14" s="1"/>
      <c r="I14" s="6" t="str">
        <f>IF(I13=Hilfstabelle!$P$3,"durchgefallen","")</f>
        <v/>
      </c>
      <c r="J14" s="6" t="str">
        <f>IF(J13=Hilfstabelle!$P$3,"durchgefallen","")</f>
        <v/>
      </c>
      <c r="K14" s="1"/>
      <c r="L14" s="1"/>
      <c r="M14" s="11"/>
      <c r="N14" s="11"/>
      <c r="O14" s="51"/>
      <c r="Q14" s="49"/>
    </row>
    <row r="15" spans="1:17" ht="15.75" thickBot="1" x14ac:dyDescent="0.3">
      <c r="A15" s="1"/>
      <c r="B15" s="1"/>
      <c r="C15" s="1"/>
      <c r="D15" s="1"/>
      <c r="E15" s="1"/>
      <c r="F15" s="1"/>
      <c r="G15" s="1"/>
      <c r="H15" s="1"/>
      <c r="I15" s="6"/>
      <c r="J15" s="6"/>
      <c r="K15" s="1"/>
      <c r="L15" s="1"/>
      <c r="M15" s="11"/>
      <c r="N15" s="11"/>
      <c r="O15" s="51"/>
      <c r="Q15" s="49"/>
    </row>
    <row r="16" spans="1:17" s="50" customFormat="1" ht="15.75" thickBot="1" x14ac:dyDescent="0.3">
      <c r="A16" s="1"/>
      <c r="B16" s="107" t="s">
        <v>2</v>
      </c>
      <c r="C16" s="108"/>
      <c r="D16" s="1"/>
      <c r="E16" s="49"/>
      <c r="F16"/>
      <c r="G16" s="102" t="s">
        <v>31</v>
      </c>
      <c r="H16" s="103"/>
      <c r="I16" s="103"/>
      <c r="J16" s="104"/>
      <c r="K16" s="1"/>
      <c r="L16"/>
      <c r="M16"/>
      <c r="N16" s="1"/>
      <c r="P16"/>
      <c r="Q16"/>
    </row>
    <row r="17" spans="1:17" s="50" customFormat="1" ht="15.75" thickBot="1" x14ac:dyDescent="0.3">
      <c r="A17" s="1"/>
      <c r="B17" s="7">
        <v>0</v>
      </c>
      <c r="C17" s="8" t="s">
        <v>17</v>
      </c>
      <c r="D17" s="13"/>
      <c r="E17" s="85"/>
      <c r="F17"/>
      <c r="G17" s="65" t="s">
        <v>33</v>
      </c>
      <c r="H17" s="26" t="s">
        <v>32</v>
      </c>
      <c r="I17" s="105" t="s">
        <v>37</v>
      </c>
      <c r="J17" s="106"/>
      <c r="K17" s="1"/>
      <c r="L17"/>
      <c r="M17"/>
      <c r="N17" s="1"/>
      <c r="P17"/>
      <c r="Q17"/>
    </row>
    <row r="18" spans="1:17" s="50" customFormat="1" x14ac:dyDescent="0.25">
      <c r="A18" s="1"/>
      <c r="B18" s="7">
        <v>30</v>
      </c>
      <c r="C18" s="8" t="s">
        <v>18</v>
      </c>
      <c r="D18" s="13"/>
      <c r="E18" s="85"/>
      <c r="F18"/>
      <c r="G18" s="66">
        <v>2</v>
      </c>
      <c r="H18" s="67"/>
      <c r="I18" s="94" t="s">
        <v>34</v>
      </c>
      <c r="J18" s="95"/>
      <c r="K18" s="52"/>
      <c r="L18" s="52"/>
      <c r="M18" s="1"/>
      <c r="N18" s="1"/>
      <c r="P18"/>
      <c r="Q18"/>
    </row>
    <row r="19" spans="1:17" s="50" customFormat="1" x14ac:dyDescent="0.25">
      <c r="A19" s="1"/>
      <c r="B19" s="7">
        <v>50</v>
      </c>
      <c r="C19" s="8" t="s">
        <v>19</v>
      </c>
      <c r="D19" s="13"/>
      <c r="E19" s="85"/>
      <c r="F19"/>
      <c r="G19" s="68">
        <v>1</v>
      </c>
      <c r="H19" s="64"/>
      <c r="I19" s="96" t="s">
        <v>35</v>
      </c>
      <c r="J19" s="97"/>
      <c r="K19" s="1"/>
      <c r="L19" s="1"/>
      <c r="M19" s="1"/>
      <c r="N19" s="1"/>
      <c r="P19"/>
      <c r="Q19"/>
    </row>
    <row r="20" spans="1:17" s="50" customFormat="1" x14ac:dyDescent="0.25">
      <c r="A20" s="1"/>
      <c r="B20" s="7">
        <v>67</v>
      </c>
      <c r="C20" s="8" t="s">
        <v>20</v>
      </c>
      <c r="D20" s="13"/>
      <c r="E20" s="85"/>
      <c r="F20"/>
      <c r="G20" s="68" t="s">
        <v>23</v>
      </c>
      <c r="H20" s="63">
        <f>(G18*H18)+H19</f>
        <v>0</v>
      </c>
      <c r="I20" s="98" t="s">
        <v>38</v>
      </c>
      <c r="J20" s="99"/>
      <c r="K20" s="1"/>
      <c r="L20" s="1"/>
      <c r="M20" s="1"/>
      <c r="N20" s="1"/>
      <c r="P20"/>
      <c r="Q20"/>
    </row>
    <row r="21" spans="1:17" s="50" customFormat="1" ht="15.75" thickBot="1" x14ac:dyDescent="0.3">
      <c r="A21" s="1"/>
      <c r="B21" s="7">
        <v>81</v>
      </c>
      <c r="C21" s="8" t="s">
        <v>21</v>
      </c>
      <c r="D21" s="13"/>
      <c r="E21" s="85"/>
      <c r="F21" s="53" t="s">
        <v>30</v>
      </c>
      <c r="G21" s="69">
        <f>SUM(G18:G19)</f>
        <v>3</v>
      </c>
      <c r="H21" s="70">
        <f>ROUND(H20/G21,0)</f>
        <v>0</v>
      </c>
      <c r="I21" s="100" t="s">
        <v>42</v>
      </c>
      <c r="J21" s="101"/>
      <c r="K21" s="1"/>
      <c r="L21" s="1"/>
      <c r="M21" s="1"/>
      <c r="N21" s="1"/>
      <c r="P21"/>
      <c r="Q21"/>
    </row>
    <row r="22" spans="1:17" s="50" customFormat="1" ht="15.75" thickBot="1" x14ac:dyDescent="0.3">
      <c r="A22" s="1"/>
      <c r="B22" s="9">
        <v>92</v>
      </c>
      <c r="C22" s="10" t="s">
        <v>22</v>
      </c>
      <c r="D22" s="13"/>
      <c r="E22" s="85"/>
      <c r="F22"/>
      <c r="G22"/>
      <c r="H22" s="1"/>
      <c r="I22" s="1"/>
      <c r="J22" s="1"/>
      <c r="K22" s="1"/>
      <c r="L22" s="1"/>
      <c r="M22" s="1"/>
      <c r="N22" s="1"/>
      <c r="P22"/>
      <c r="Q22"/>
    </row>
    <row r="23" spans="1:17" s="50" customFormat="1" x14ac:dyDescent="0.25">
      <c r="A23" s="1"/>
      <c r="B23" s="1"/>
      <c r="C23" s="1"/>
      <c r="D23" s="1"/>
      <c r="E23" s="13"/>
      <c r="F23"/>
      <c r="G23"/>
      <c r="H23" s="1"/>
      <c r="I23" s="1"/>
      <c r="J23" s="1"/>
      <c r="K23" s="1"/>
      <c r="L23" s="1"/>
      <c r="M23" s="1"/>
      <c r="N23" s="1"/>
      <c r="P23"/>
      <c r="Q23"/>
    </row>
    <row r="24" spans="1:17" s="50" customFormat="1" x14ac:dyDescent="0.25">
      <c r="A24" s="1"/>
      <c r="B24" s="1"/>
      <c r="C24" s="1"/>
      <c r="D24" s="1"/>
      <c r="E24" s="13"/>
      <c r="F24"/>
      <c r="G24"/>
      <c r="H24" s="1"/>
      <c r="I24" s="1"/>
      <c r="J24" s="1"/>
      <c r="K24" s="1"/>
      <c r="L24" s="1"/>
      <c r="M24" s="1"/>
      <c r="N24" s="1"/>
      <c r="P24"/>
      <c r="Q24"/>
    </row>
    <row r="25" spans="1:17" s="50" customFormat="1" x14ac:dyDescent="0.25">
      <c r="A25" s="1"/>
      <c r="B25" s="1"/>
      <c r="C25" s="1"/>
      <c r="D25" s="1"/>
      <c r="E25" s="13"/>
      <c r="F25"/>
      <c r="G25"/>
      <c r="H25" s="1"/>
      <c r="I25" s="1"/>
      <c r="J25" s="1"/>
      <c r="K25" s="1"/>
      <c r="L25" s="1"/>
      <c r="M25" s="1"/>
      <c r="N25" s="1"/>
      <c r="P25"/>
      <c r="Q25"/>
    </row>
    <row r="26" spans="1:17" s="50" customFormat="1" x14ac:dyDescent="0.25">
      <c r="A26" s="1"/>
      <c r="B26" s="1"/>
      <c r="C26" s="1"/>
      <c r="D26" s="1"/>
      <c r="E26" s="13"/>
      <c r="F26"/>
      <c r="G26"/>
      <c r="H26" s="1"/>
      <c r="I26" s="1"/>
      <c r="J26" s="1"/>
      <c r="K26" s="1"/>
      <c r="L26" s="1"/>
      <c r="M26" s="1"/>
      <c r="N26" s="1"/>
      <c r="P26"/>
      <c r="Q26"/>
    </row>
    <row r="27" spans="1:17" s="50" customFormat="1" x14ac:dyDescent="0.25">
      <c r="A27" s="1"/>
      <c r="B27" s="1"/>
      <c r="C27" s="1"/>
      <c r="D27" s="1"/>
      <c r="E27" s="13"/>
      <c r="F27"/>
      <c r="G27"/>
      <c r="H27" s="1"/>
      <c r="I27" s="1"/>
      <c r="J27" s="1"/>
      <c r="K27" s="1"/>
      <c r="L27" s="1"/>
      <c r="M27" s="1"/>
      <c r="N27" s="1"/>
      <c r="P27"/>
      <c r="Q27"/>
    </row>
    <row r="28" spans="1:17" s="50" customFormat="1" x14ac:dyDescent="0.25">
      <c r="A28" s="1"/>
      <c r="B28" s="1"/>
      <c r="C28" s="1"/>
      <c r="D28" s="1"/>
      <c r="E28" s="13"/>
      <c r="F28"/>
      <c r="G28"/>
      <c r="H28" s="1"/>
      <c r="I28" s="1"/>
      <c r="J28" s="1"/>
      <c r="K28" s="1"/>
      <c r="L28" s="1"/>
      <c r="M28" s="1"/>
      <c r="N28" s="1"/>
      <c r="P28"/>
      <c r="Q28"/>
    </row>
    <row r="29" spans="1:17" s="50" customFormat="1" x14ac:dyDescent="0.25">
      <c r="A29" s="1"/>
      <c r="B29" s="1"/>
      <c r="C29" s="1"/>
      <c r="D29" s="1"/>
      <c r="E29" s="13"/>
      <c r="F29"/>
      <c r="G29"/>
      <c r="H29" s="1"/>
      <c r="I29" s="1"/>
      <c r="J29" s="1"/>
      <c r="K29" s="1"/>
      <c r="L29" s="1"/>
      <c r="M29" s="1"/>
      <c r="N29" s="1"/>
      <c r="P29"/>
      <c r="Q29"/>
    </row>
    <row r="30" spans="1:17" s="50" customFormat="1" x14ac:dyDescent="0.25">
      <c r="A30" s="1"/>
      <c r="B30" s="1"/>
      <c r="C30" s="1"/>
      <c r="D30" s="1"/>
      <c r="E30" s="13"/>
      <c r="F30"/>
      <c r="G30"/>
      <c r="H30" s="1"/>
      <c r="I30" s="1"/>
      <c r="J30" s="1"/>
      <c r="K30" s="1"/>
      <c r="L30" s="1"/>
      <c r="M30" s="1"/>
      <c r="N30" s="1"/>
      <c r="P30"/>
      <c r="Q30"/>
    </row>
    <row r="31" spans="1:17" s="50" customFormat="1" x14ac:dyDescent="0.25">
      <c r="A31" s="1"/>
      <c r="B31" s="1"/>
      <c r="C31" s="1"/>
      <c r="D31" s="1"/>
      <c r="E31" s="13"/>
      <c r="F31"/>
      <c r="G31"/>
      <c r="H31" s="1"/>
      <c r="I31" s="1"/>
      <c r="J31" s="1"/>
      <c r="K31" s="1"/>
      <c r="L31" s="1"/>
      <c r="M31" s="1"/>
      <c r="N31" s="1"/>
      <c r="P31"/>
      <c r="Q31"/>
    </row>
    <row r="32" spans="1:17" s="50" customFormat="1" x14ac:dyDescent="0.25">
      <c r="A32" s="1"/>
      <c r="B32" s="1"/>
      <c r="C32" s="1"/>
      <c r="D32" s="1"/>
      <c r="E32" s="13"/>
      <c r="F32"/>
      <c r="G32"/>
      <c r="H32" s="1"/>
      <c r="I32" s="1"/>
      <c r="J32" s="1"/>
      <c r="K32" s="1"/>
      <c r="L32" s="1"/>
      <c r="M32" s="1"/>
      <c r="N32" s="1"/>
      <c r="P32"/>
      <c r="Q32"/>
    </row>
    <row r="33" spans="1:17" s="50" customFormat="1" x14ac:dyDescent="0.25">
      <c r="A33" s="1"/>
      <c r="B33" s="1"/>
      <c r="C33"/>
      <c r="D33"/>
      <c r="E33"/>
      <c r="F33"/>
      <c r="G33" s="1"/>
      <c r="H33" s="1"/>
      <c r="I33" s="1"/>
      <c r="J33" s="1"/>
      <c r="K33" s="1"/>
      <c r="L33" s="1"/>
      <c r="M33" s="1"/>
      <c r="N33" s="1"/>
      <c r="P33"/>
      <c r="Q33"/>
    </row>
    <row r="34" spans="1:17" s="50" customFormat="1" x14ac:dyDescent="0.25">
      <c r="A34" s="1"/>
      <c r="B34" s="1"/>
      <c r="C34" s="1"/>
      <c r="D34" s="1"/>
      <c r="E34" s="1"/>
      <c r="F34" s="1"/>
      <c r="G34" s="1"/>
      <c r="H34" s="1"/>
      <c r="I34" s="1"/>
      <c r="J34" s="1"/>
      <c r="K34" s="1"/>
      <c r="L34" s="1"/>
      <c r="M34" s="1"/>
      <c r="N34" s="1"/>
      <c r="P34"/>
      <c r="Q34"/>
    </row>
  </sheetData>
  <sheetProtection sheet="1" objects="1" scenarios="1"/>
  <mergeCells count="17">
    <mergeCell ref="A8:A10"/>
    <mergeCell ref="H8:H10"/>
    <mergeCell ref="L13:N13"/>
    <mergeCell ref="B16:C16"/>
    <mergeCell ref="G16:J16"/>
    <mergeCell ref="B2:I2"/>
    <mergeCell ref="G4:J4"/>
    <mergeCell ref="L4:N5"/>
    <mergeCell ref="H5:J5"/>
    <mergeCell ref="G7:G10"/>
    <mergeCell ref="I18:J18"/>
    <mergeCell ref="I19:J19"/>
    <mergeCell ref="I20:J20"/>
    <mergeCell ref="I21:J21"/>
    <mergeCell ref="I11:I12"/>
    <mergeCell ref="J11:J12"/>
    <mergeCell ref="I17:J17"/>
  </mergeCells>
  <conditionalFormatting sqref="L13">
    <cfRule type="cellIs" dxfId="4" priority="3" operator="equal">
      <formula>"BESTANDEN"</formula>
    </cfRule>
  </conditionalFormatting>
  <conditionalFormatting sqref="L13:N13">
    <cfRule type="cellIs" dxfId="3" priority="1" operator="equal">
      <formula>"Ergänzungsprüfung"</formula>
    </cfRule>
    <cfRule type="cellIs" dxfId="2" priority="2" operator="equal">
      <formula>"Nicht Bestanden"</formula>
    </cfRule>
  </conditionalFormatting>
  <pageMargins left="0.23622047244094491" right="0.23622047244094491" top="0.74803149606299213" bottom="0.74803149606299213" header="0.31496062992125984" footer="0.31496062992125984"/>
  <pageSetup paperSize="9" scale="85" orientation="landscape" horizontalDpi="4294967293" verticalDpi="0" r:id="rId1"/>
  <headerFooter>
    <oddHeader>&amp;C&amp;14&amp;A</oddHeader>
    <oddFooter>&amp;LFallbeispiele&amp;CSeite &amp;P von &amp;N</oddFooter>
  </headerFooter>
  <drawing r:id="rId2"/>
  <legacyDrawing r:id="rId3"/>
  <extLst>
    <ext xmlns:x14="http://schemas.microsoft.com/office/spreadsheetml/2009/9/main" uri="{78C0D931-6437-407d-A8EE-F0AAD7539E65}">
      <x14:conditionalFormattings>
        <x14:conditionalFormatting xmlns:xm="http://schemas.microsoft.com/office/excel/2006/main">
          <x14:cfRule type="cellIs" priority="4" operator="equal" id="{2BA1C3ED-2D61-4E89-805C-ABCDD41D3DFB}">
            <xm:f>Hilfstabelle!$P$2</xm:f>
            <x14:dxf>
              <font>
                <b/>
                <i val="0"/>
                <color rgb="FFC00000"/>
              </font>
              <fill>
                <patternFill>
                  <bgColor theme="9" tint="0.79998168889431442"/>
                </patternFill>
              </fill>
            </x14:dxf>
          </x14:cfRule>
          <x14:cfRule type="cellIs" priority="5" operator="equal" id="{EC886195-91A7-4445-940E-DA515E7BAD6C}">
            <xm:f>Hilfstabelle!$P$1</xm:f>
            <x14:dxf>
              <font>
                <b/>
                <i val="0"/>
                <color theme="6" tint="-0.499984740745262"/>
              </font>
              <fill>
                <patternFill>
                  <bgColor theme="6" tint="0.79998168889431442"/>
                </patternFill>
              </fill>
            </x14:dxf>
          </x14:cfRule>
          <xm:sqref>G13:J13</xm:sqref>
        </x14:conditionalFormatting>
      </x14:conditionalFormatting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15"/>
  <sheetViews>
    <sheetView workbookViewId="0">
      <selection activeCell="B14" sqref="B14"/>
    </sheetView>
  </sheetViews>
  <sheetFormatPr baseColWidth="10" defaultRowHeight="15" x14ac:dyDescent="0.25"/>
  <cols>
    <col min="2" max="2" width="13.7109375" bestFit="1" customWidth="1"/>
    <col min="3" max="3" width="13.28515625" bestFit="1" customWidth="1"/>
    <col min="4" max="4" width="20" customWidth="1"/>
  </cols>
  <sheetData>
    <row r="1" spans="1:16" ht="15.75" thickBot="1" x14ac:dyDescent="0.3">
      <c r="A1" s="138" t="s">
        <v>2</v>
      </c>
      <c r="B1" s="139"/>
      <c r="C1" s="139"/>
      <c r="D1" s="140"/>
      <c r="M1" t="s">
        <v>45</v>
      </c>
      <c r="P1" s="48" t="s">
        <v>3</v>
      </c>
    </row>
    <row r="2" spans="1:16" ht="15.75" thickBot="1" x14ac:dyDescent="0.3">
      <c r="A2" s="90" t="s">
        <v>43</v>
      </c>
      <c r="B2" s="89" t="s">
        <v>44</v>
      </c>
      <c r="C2" s="89" t="s">
        <v>46</v>
      </c>
      <c r="D2" s="89" t="s">
        <v>47</v>
      </c>
      <c r="P2" s="48" t="s">
        <v>4</v>
      </c>
    </row>
    <row r="3" spans="1:16" x14ac:dyDescent="0.25">
      <c r="A3" s="86">
        <v>0</v>
      </c>
      <c r="B3" s="87" t="s">
        <v>17</v>
      </c>
      <c r="C3" s="87">
        <v>6</v>
      </c>
      <c r="D3" s="87">
        <v>30</v>
      </c>
      <c r="P3" s="48" t="s">
        <v>5</v>
      </c>
    </row>
    <row r="4" spans="1:16" x14ac:dyDescent="0.25">
      <c r="A4" s="7">
        <v>30</v>
      </c>
      <c r="B4" s="8" t="s">
        <v>18</v>
      </c>
      <c r="C4" s="8">
        <v>5</v>
      </c>
      <c r="D4" s="8">
        <v>50</v>
      </c>
    </row>
    <row r="5" spans="1:16" x14ac:dyDescent="0.25">
      <c r="A5" s="7">
        <v>50</v>
      </c>
      <c r="B5" s="8" t="s">
        <v>19</v>
      </c>
      <c r="C5" s="8">
        <v>4</v>
      </c>
      <c r="D5" s="8">
        <v>67</v>
      </c>
    </row>
    <row r="6" spans="1:16" x14ac:dyDescent="0.25">
      <c r="A6" s="7">
        <v>67</v>
      </c>
      <c r="B6" s="8" t="s">
        <v>20</v>
      </c>
      <c r="C6" s="8">
        <v>3</v>
      </c>
      <c r="D6" s="8">
        <v>81</v>
      </c>
    </row>
    <row r="7" spans="1:16" x14ac:dyDescent="0.25">
      <c r="A7" s="7">
        <v>81</v>
      </c>
      <c r="B7" s="8" t="s">
        <v>21</v>
      </c>
      <c r="C7" s="8">
        <v>2</v>
      </c>
      <c r="D7" s="8">
        <v>92</v>
      </c>
    </row>
    <row r="8" spans="1:16" ht="15.75" thickBot="1" x14ac:dyDescent="0.3">
      <c r="A8" s="9">
        <v>92</v>
      </c>
      <c r="B8" s="10" t="s">
        <v>22</v>
      </c>
      <c r="C8" s="10">
        <v>1</v>
      </c>
      <c r="D8" s="10">
        <v>100</v>
      </c>
    </row>
    <row r="14" spans="1:16" x14ac:dyDescent="0.25">
      <c r="B14" s="91" t="s">
        <v>50</v>
      </c>
    </row>
    <row r="15" spans="1:16" x14ac:dyDescent="0.25">
      <c r="A15" s="48"/>
    </row>
  </sheetData>
  <mergeCells count="1">
    <mergeCell ref="A1:D1"/>
  </mergeCells>
  <pageMargins left="0.7" right="0.7" top="0.78740157499999996" bottom="0.78740157499999996" header="0.3" footer="0.3"/>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Arbeitsblätter</vt:lpstr>
      </vt:variant>
      <vt:variant>
        <vt:i4>3</vt:i4>
      </vt:variant>
    </vt:vector>
  </HeadingPairs>
  <TitlesOfParts>
    <vt:vector size="3" baseType="lpstr">
      <vt:lpstr>Prüfungsrechner</vt:lpstr>
      <vt:lpstr>Fallbeispiele</vt:lpstr>
      <vt:lpstr>Hilfstabelle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Dz</dc:creator>
  <cp:lastModifiedBy>Schütze, Krystyna</cp:lastModifiedBy>
  <cp:lastPrinted>2013-11-20T10:47:54Z</cp:lastPrinted>
  <dcterms:created xsi:type="dcterms:W3CDTF">2013-10-17T14:42:01Z</dcterms:created>
  <dcterms:modified xsi:type="dcterms:W3CDTF">2015-02-03T13:24:45Z</dcterms:modified>
</cp:coreProperties>
</file>